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pena\OneDrive\21-Transparencia\2024\2-Abril-junio 2024\"/>
    </mc:Choice>
  </mc:AlternateContent>
  <xr:revisionPtr revIDLastSave="0" documentId="13_ncr:1_{D342BAA4-99E3-43AE-8EF8-264D274E1E94}" xr6:coauthVersionLast="47" xr6:coauthVersionMax="47" xr10:uidLastSave="{00000000-0000-0000-0000-000000000000}"/>
  <workbookProtection workbookAlgorithmName="SHA-512" workbookHashValue="lDyHRxSBm0FgpC+iDeqLRWUoNa8fzdXOMSB2+tXb4rbHsHmwwnoywf9RoBsD/xHxYlR1AFC1PIH1BSDZIXCmeA==" workbookSaltValue="v/rIN1T6C89Dzqr83WL5YA==" workbookSpinCount="100000" lockStructure="1"/>
  <bookViews>
    <workbookView xWindow="-110" yWindow="-110" windowWidth="19420" windowHeight="10420" firstSheet="2" activeTab="2" xr2:uid="{00000000-000D-0000-FFFF-FFFF00000000}"/>
  </bookViews>
  <sheets>
    <sheet name="Hoja1" sheetId="15" state="hidden" r:id="rId1"/>
    <sheet name="Flujo de contactos" sheetId="16" r:id="rId2"/>
    <sheet name="Razones de contacto" sheetId="17" r:id="rId3"/>
    <sheet name="Experiencia del usuario" sheetId="18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definedNames>
    <definedName name="_xlnm._FilterDatabase" localSheetId="6" hidden="1">'Información Financiera'!$B$4:$D$38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7" i="1" l="1"/>
  <c r="R67" i="1" s="1"/>
  <c r="I67" i="1"/>
  <c r="J67" i="1"/>
  <c r="B71" i="4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77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 s="1"/>
  <c r="K59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42" i="17"/>
  <c r="J833" i="17" l="1"/>
  <c r="I833" i="17"/>
  <c r="H833" i="17"/>
  <c r="G833" i="17"/>
  <c r="F833" i="17"/>
  <c r="E833" i="17"/>
  <c r="D833" i="17"/>
  <c r="K833" i="17" s="1"/>
  <c r="K832" i="17"/>
  <c r="K829" i="17"/>
  <c r="K828" i="17"/>
  <c r="K827" i="17"/>
  <c r="K826" i="17"/>
  <c r="K825" i="17"/>
  <c r="K824" i="17"/>
  <c r="K823" i="17"/>
  <c r="K822" i="17"/>
  <c r="K821" i="17"/>
  <c r="K820" i="17"/>
  <c r="K819" i="17"/>
  <c r="K818" i="17"/>
  <c r="K817" i="17"/>
  <c r="K816" i="17"/>
  <c r="K815" i="17"/>
  <c r="J814" i="17"/>
  <c r="I814" i="17"/>
  <c r="H814" i="17"/>
  <c r="G814" i="17"/>
  <c r="F814" i="17"/>
  <c r="E814" i="17"/>
  <c r="D814" i="17"/>
  <c r="K813" i="17"/>
  <c r="K810" i="17"/>
  <c r="K809" i="17"/>
  <c r="K808" i="17"/>
  <c r="K807" i="17"/>
  <c r="K806" i="17"/>
  <c r="K805" i="17"/>
  <c r="K804" i="17"/>
  <c r="K803" i="17"/>
  <c r="K802" i="17"/>
  <c r="K801" i="17"/>
  <c r="K800" i="17"/>
  <c r="K799" i="17"/>
  <c r="K798" i="17"/>
  <c r="K797" i="17"/>
  <c r="K796" i="17"/>
  <c r="J795" i="17"/>
  <c r="I795" i="17"/>
  <c r="I834" i="17" s="1"/>
  <c r="H795" i="17"/>
  <c r="G795" i="17"/>
  <c r="F795" i="17"/>
  <c r="E795" i="17"/>
  <c r="D795" i="17"/>
  <c r="K794" i="17"/>
  <c r="K793" i="17"/>
  <c r="K792" i="17"/>
  <c r="K791" i="17"/>
  <c r="K790" i="17"/>
  <c r="K789" i="17"/>
  <c r="K788" i="17"/>
  <c r="K787" i="17"/>
  <c r="K786" i="17"/>
  <c r="K785" i="17"/>
  <c r="K784" i="17"/>
  <c r="K783" i="17"/>
  <c r="K782" i="17"/>
  <c r="K781" i="17"/>
  <c r="K780" i="17"/>
  <c r="K779" i="17"/>
  <c r="K778" i="17"/>
  <c r="K777" i="17"/>
  <c r="J775" i="17"/>
  <c r="I775" i="17"/>
  <c r="H775" i="17"/>
  <c r="G775" i="17"/>
  <c r="F775" i="17"/>
  <c r="E775" i="17"/>
  <c r="D775" i="17"/>
  <c r="K771" i="17"/>
  <c r="K769" i="17"/>
  <c r="K768" i="17"/>
  <c r="K767" i="17"/>
  <c r="K766" i="17"/>
  <c r="K765" i="17"/>
  <c r="K764" i="17"/>
  <c r="K763" i="17"/>
  <c r="K762" i="17"/>
  <c r="K761" i="17"/>
  <c r="K760" i="17"/>
  <c r="K759" i="17"/>
  <c r="K758" i="17"/>
  <c r="K757" i="17"/>
  <c r="J756" i="17"/>
  <c r="I756" i="17"/>
  <c r="H756" i="17"/>
  <c r="G756" i="17"/>
  <c r="F756" i="17"/>
  <c r="E756" i="17"/>
  <c r="D756" i="17"/>
  <c r="K755" i="17"/>
  <c r="K754" i="17"/>
  <c r="K752" i="17"/>
  <c r="K751" i="17"/>
  <c r="K749" i="17"/>
  <c r="K748" i="17"/>
  <c r="K747" i="17"/>
  <c r="K746" i="17"/>
  <c r="K745" i="17"/>
  <c r="K744" i="17"/>
  <c r="K743" i="17"/>
  <c r="K742" i="17"/>
  <c r="K741" i="17"/>
  <c r="K740" i="17"/>
  <c r="K739" i="17"/>
  <c r="K738" i="17"/>
  <c r="J737" i="17"/>
  <c r="I737" i="17"/>
  <c r="H737" i="17"/>
  <c r="G737" i="17"/>
  <c r="F737" i="17"/>
  <c r="E737" i="17"/>
  <c r="D737" i="17"/>
  <c r="K736" i="17"/>
  <c r="K735" i="17"/>
  <c r="K734" i="17"/>
  <c r="K733" i="17"/>
  <c r="K732" i="17"/>
  <c r="K730" i="17"/>
  <c r="K729" i="17"/>
  <c r="K728" i="17"/>
  <c r="K727" i="17"/>
  <c r="K726" i="17"/>
  <c r="K725" i="17"/>
  <c r="K724" i="17"/>
  <c r="K723" i="17"/>
  <c r="K722" i="17"/>
  <c r="K721" i="17"/>
  <c r="K720" i="17"/>
  <c r="K719" i="17"/>
  <c r="J717" i="17"/>
  <c r="I717" i="17"/>
  <c r="H717" i="17"/>
  <c r="G717" i="17"/>
  <c r="F717" i="17"/>
  <c r="E717" i="17"/>
  <c r="D717" i="17"/>
  <c r="K716" i="17"/>
  <c r="K715" i="17"/>
  <c r="K713" i="17"/>
  <c r="K711" i="17"/>
  <c r="K710" i="17"/>
  <c r="K709" i="17"/>
  <c r="K708" i="17"/>
  <c r="K707" i="17"/>
  <c r="K706" i="17"/>
  <c r="K705" i="17"/>
  <c r="K704" i="17"/>
  <c r="K703" i="17"/>
  <c r="K702" i="17"/>
  <c r="K701" i="17"/>
  <c r="K700" i="17"/>
  <c r="K699" i="17"/>
  <c r="J698" i="17"/>
  <c r="I698" i="17"/>
  <c r="H698" i="17"/>
  <c r="G698" i="17"/>
  <c r="F698" i="17"/>
  <c r="E698" i="17"/>
  <c r="D698" i="17"/>
  <c r="K697" i="17"/>
  <c r="K696" i="17"/>
  <c r="K695" i="17"/>
  <c r="K694" i="17"/>
  <c r="K693" i="17"/>
  <c r="K692" i="17"/>
  <c r="K691" i="17"/>
  <c r="K690" i="17"/>
  <c r="K689" i="17"/>
  <c r="K688" i="17"/>
  <c r="K687" i="17"/>
  <c r="K686" i="17"/>
  <c r="K685" i="17"/>
  <c r="K684" i="17"/>
  <c r="K683" i="17"/>
  <c r="K682" i="17"/>
  <c r="K681" i="17"/>
  <c r="K680" i="17"/>
  <c r="J679" i="17"/>
  <c r="J718" i="17" s="1"/>
  <c r="I679" i="17"/>
  <c r="H679" i="17"/>
  <c r="G679" i="17"/>
  <c r="G718" i="17" s="1"/>
  <c r="F679" i="17"/>
  <c r="E679" i="17"/>
  <c r="D679" i="17"/>
  <c r="D718" i="17" s="1"/>
  <c r="K678" i="17"/>
  <c r="K675" i="17"/>
  <c r="K673" i="17"/>
  <c r="K672" i="17"/>
  <c r="K671" i="17"/>
  <c r="K670" i="17"/>
  <c r="K669" i="17"/>
  <c r="K668" i="17"/>
  <c r="K667" i="17"/>
  <c r="K666" i="17"/>
  <c r="K665" i="17"/>
  <c r="K664" i="17"/>
  <c r="K663" i="17"/>
  <c r="K662" i="17"/>
  <c r="K661" i="17"/>
  <c r="J659" i="17"/>
  <c r="I659" i="17"/>
  <c r="H659" i="17"/>
  <c r="G659" i="17"/>
  <c r="F659" i="17"/>
  <c r="E659" i="17"/>
  <c r="D659" i="17"/>
  <c r="K658" i="17"/>
  <c r="K657" i="17"/>
  <c r="K655" i="17"/>
  <c r="K652" i="17"/>
  <c r="K651" i="17"/>
  <c r="K650" i="17"/>
  <c r="K649" i="17"/>
  <c r="K648" i="17"/>
  <c r="K647" i="17"/>
  <c r="K646" i="17"/>
  <c r="K645" i="17"/>
  <c r="K644" i="17"/>
  <c r="K643" i="17"/>
  <c r="K642" i="17"/>
  <c r="K641" i="17"/>
  <c r="J640" i="17"/>
  <c r="I640" i="17"/>
  <c r="H640" i="17"/>
  <c r="G640" i="17"/>
  <c r="F640" i="17"/>
  <c r="E640" i="17"/>
  <c r="D640" i="17"/>
  <c r="K639" i="17"/>
  <c r="K638" i="17"/>
  <c r="K637" i="17"/>
  <c r="K636" i="17"/>
  <c r="K634" i="17"/>
  <c r="K633" i="17"/>
  <c r="K632" i="17"/>
  <c r="K631" i="17"/>
  <c r="K630" i="17"/>
  <c r="K629" i="17"/>
  <c r="K628" i="17"/>
  <c r="K627" i="17"/>
  <c r="K626" i="17"/>
  <c r="K625" i="17"/>
  <c r="K624" i="17"/>
  <c r="K623" i="17"/>
  <c r="K622" i="17"/>
  <c r="J621" i="17"/>
  <c r="J660" i="17" s="1"/>
  <c r="I621" i="17"/>
  <c r="H621" i="17"/>
  <c r="G621" i="17"/>
  <c r="F621" i="17"/>
  <c r="E621" i="17"/>
  <c r="D621" i="17"/>
  <c r="K620" i="17"/>
  <c r="K619" i="17"/>
  <c r="K617" i="17"/>
  <c r="K616" i="17"/>
  <c r="K615" i="17"/>
  <c r="K614" i="17"/>
  <c r="K613" i="17"/>
  <c r="K612" i="17"/>
  <c r="K611" i="17"/>
  <c r="K610" i="17"/>
  <c r="K609" i="17"/>
  <c r="K608" i="17"/>
  <c r="K607" i="17"/>
  <c r="K606" i="17"/>
  <c r="K605" i="17"/>
  <c r="K604" i="17"/>
  <c r="K603" i="17"/>
  <c r="J601" i="17"/>
  <c r="I601" i="17"/>
  <c r="G601" i="17"/>
  <c r="F601" i="17"/>
  <c r="E601" i="17"/>
  <c r="D601" i="17"/>
  <c r="K600" i="17"/>
  <c r="K599" i="17"/>
  <c r="K598" i="17"/>
  <c r="K597" i="17"/>
  <c r="K596" i="17"/>
  <c r="K595" i="17"/>
  <c r="K594" i="17"/>
  <c r="K593" i="17"/>
  <c r="K592" i="17"/>
  <c r="K591" i="17"/>
  <c r="K590" i="17"/>
  <c r="K589" i="17"/>
  <c r="K588" i="17"/>
  <c r="K587" i="17"/>
  <c r="K586" i="17"/>
  <c r="K585" i="17"/>
  <c r="K584" i="17"/>
  <c r="K583" i="17"/>
  <c r="J582" i="17"/>
  <c r="I582" i="17"/>
  <c r="G582" i="17"/>
  <c r="F582" i="17"/>
  <c r="E582" i="17"/>
  <c r="D582" i="17"/>
  <c r="K581" i="17"/>
  <c r="K580" i="17"/>
  <c r="K579" i="17"/>
  <c r="K578" i="17"/>
  <c r="K577" i="17"/>
  <c r="K576" i="17"/>
  <c r="K575" i="17"/>
  <c r="K574" i="17"/>
  <c r="K573" i="17"/>
  <c r="K572" i="17"/>
  <c r="K571" i="17"/>
  <c r="K570" i="17"/>
  <c r="K569" i="17"/>
  <c r="K568" i="17"/>
  <c r="K567" i="17"/>
  <c r="K566" i="17"/>
  <c r="K565" i="17"/>
  <c r="K564" i="17"/>
  <c r="J563" i="17"/>
  <c r="J602" i="17" s="1"/>
  <c r="I563" i="17"/>
  <c r="I602" i="17" s="1"/>
  <c r="G563" i="17"/>
  <c r="G602" i="17" s="1"/>
  <c r="F563" i="17"/>
  <c r="E563" i="17"/>
  <c r="E602" i="17" s="1"/>
  <c r="D563" i="17"/>
  <c r="D602" i="17" s="1"/>
  <c r="K562" i="17"/>
  <c r="K561" i="17"/>
  <c r="K560" i="17"/>
  <c r="K559" i="17"/>
  <c r="K558" i="17"/>
  <c r="K557" i="17"/>
  <c r="K556" i="17"/>
  <c r="K555" i="17"/>
  <c r="K554" i="17"/>
  <c r="K553" i="17"/>
  <c r="K552" i="17"/>
  <c r="K551" i="17"/>
  <c r="K550" i="17"/>
  <c r="K549" i="17"/>
  <c r="K548" i="17"/>
  <c r="K547" i="17"/>
  <c r="K546" i="17"/>
  <c r="K545" i="17"/>
  <c r="J543" i="17"/>
  <c r="I543" i="17"/>
  <c r="G543" i="17"/>
  <c r="F543" i="17"/>
  <c r="E543" i="17"/>
  <c r="D543" i="17"/>
  <c r="K531" i="17"/>
  <c r="J524" i="17"/>
  <c r="I524" i="17"/>
  <c r="G524" i="17"/>
  <c r="F524" i="17"/>
  <c r="E524" i="17"/>
  <c r="D524" i="17"/>
  <c r="K523" i="17"/>
  <c r="K522" i="17"/>
  <c r="K521" i="17"/>
  <c r="K520" i="17"/>
  <c r="K519" i="17"/>
  <c r="K518" i="17"/>
  <c r="K517" i="17"/>
  <c r="K516" i="17"/>
  <c r="K515" i="17"/>
  <c r="K514" i="17"/>
  <c r="K513" i="17"/>
  <c r="K512" i="17"/>
  <c r="K511" i="17"/>
  <c r="K510" i="17"/>
  <c r="K509" i="17"/>
  <c r="K508" i="17"/>
  <c r="K507" i="17"/>
  <c r="K506" i="17"/>
  <c r="J505" i="17"/>
  <c r="I505" i="17"/>
  <c r="I544" i="17" s="1"/>
  <c r="K544" i="17" s="1"/>
  <c r="G505" i="17"/>
  <c r="F505" i="17"/>
  <c r="E505" i="17"/>
  <c r="D505" i="17"/>
  <c r="K504" i="17"/>
  <c r="K503" i="17"/>
  <c r="K502" i="17"/>
  <c r="K501" i="17"/>
  <c r="K500" i="17"/>
  <c r="K498" i="17"/>
  <c r="K497" i="17"/>
  <c r="K496" i="17"/>
  <c r="K495" i="17"/>
  <c r="K494" i="17"/>
  <c r="K493" i="17"/>
  <c r="K492" i="17"/>
  <c r="K491" i="17"/>
  <c r="K490" i="17"/>
  <c r="K489" i="17"/>
  <c r="K488" i="17"/>
  <c r="K487" i="17"/>
  <c r="J485" i="17"/>
  <c r="I485" i="17"/>
  <c r="G485" i="17"/>
  <c r="F485" i="17"/>
  <c r="E485" i="17"/>
  <c r="D485" i="17"/>
  <c r="K484" i="17"/>
  <c r="K483" i="17"/>
  <c r="K482" i="17"/>
  <c r="K481" i="17"/>
  <c r="K480" i="17"/>
  <c r="K479" i="17"/>
  <c r="K478" i="17"/>
  <c r="K477" i="17"/>
  <c r="K476" i="17"/>
  <c r="K475" i="17"/>
  <c r="K474" i="17"/>
  <c r="K473" i="17"/>
  <c r="K472" i="17"/>
  <c r="K471" i="17"/>
  <c r="K470" i="17"/>
  <c r="K469" i="17"/>
  <c r="K468" i="17"/>
  <c r="K467" i="17"/>
  <c r="K466" i="17"/>
  <c r="J465" i="17"/>
  <c r="I465" i="17"/>
  <c r="G465" i="17"/>
  <c r="F465" i="17"/>
  <c r="E465" i="17"/>
  <c r="D465" i="17"/>
  <c r="K464" i="17"/>
  <c r="K463" i="17"/>
  <c r="K462" i="17"/>
  <c r="K461" i="17"/>
  <c r="K460" i="17"/>
  <c r="K458" i="17"/>
  <c r="K457" i="17"/>
  <c r="K456" i="17"/>
  <c r="K455" i="17"/>
  <c r="K454" i="17"/>
  <c r="K453" i="17"/>
  <c r="K452" i="17"/>
  <c r="K451" i="17"/>
  <c r="K450" i="17"/>
  <c r="K449" i="17"/>
  <c r="K448" i="17"/>
  <c r="K447" i="17"/>
  <c r="K446" i="17"/>
  <c r="J445" i="17"/>
  <c r="G445" i="17"/>
  <c r="F445" i="17"/>
  <c r="F486" i="17" s="1"/>
  <c r="E445" i="17"/>
  <c r="D445" i="17"/>
  <c r="K444" i="17"/>
  <c r="K443" i="17"/>
  <c r="K442" i="17"/>
  <c r="K441" i="17"/>
  <c r="K440" i="17"/>
  <c r="K438" i="17"/>
  <c r="K437" i="17"/>
  <c r="K436" i="17"/>
  <c r="K435" i="17"/>
  <c r="K434" i="17"/>
  <c r="K433" i="17"/>
  <c r="K432" i="17"/>
  <c r="K431" i="17"/>
  <c r="K430" i="17"/>
  <c r="K429" i="17"/>
  <c r="K428" i="17"/>
  <c r="K427" i="17"/>
  <c r="K426" i="17"/>
  <c r="J424" i="17"/>
  <c r="G424" i="17"/>
  <c r="F424" i="17"/>
  <c r="E424" i="17"/>
  <c r="D424" i="17"/>
  <c r="K423" i="17"/>
  <c r="K422" i="17"/>
  <c r="K421" i="17"/>
  <c r="K420" i="17"/>
  <c r="K419" i="17"/>
  <c r="K417" i="17"/>
  <c r="K416" i="17"/>
  <c r="K415" i="17"/>
  <c r="K414" i="17"/>
  <c r="K413" i="17"/>
  <c r="K412" i="17"/>
  <c r="K411" i="17"/>
  <c r="K410" i="17"/>
  <c r="K409" i="17"/>
  <c r="K408" i="17"/>
  <c r="K407" i="17"/>
  <c r="K406" i="17"/>
  <c r="K405" i="17"/>
  <c r="J404" i="17"/>
  <c r="G404" i="17"/>
  <c r="F404" i="17"/>
  <c r="E404" i="17"/>
  <c r="K404" i="17" s="1"/>
  <c r="D404" i="17"/>
  <c r="K403" i="17"/>
  <c r="K402" i="17"/>
  <c r="K401" i="17"/>
  <c r="K400" i="17"/>
  <c r="K399" i="17"/>
  <c r="K397" i="17"/>
  <c r="K396" i="17"/>
  <c r="K395" i="17"/>
  <c r="K394" i="17"/>
  <c r="K393" i="17"/>
  <c r="K392" i="17"/>
  <c r="K391" i="17"/>
  <c r="K390" i="17"/>
  <c r="K389" i="17"/>
  <c r="K388" i="17"/>
  <c r="K387" i="17"/>
  <c r="K386" i="17"/>
  <c r="K385" i="17"/>
  <c r="J384" i="17"/>
  <c r="G384" i="17"/>
  <c r="F384" i="17"/>
  <c r="E384" i="17"/>
  <c r="D384" i="17"/>
  <c r="D425" i="17" s="1"/>
  <c r="K383" i="17"/>
  <c r="K382" i="17"/>
  <c r="K381" i="17"/>
  <c r="K380" i="17"/>
  <c r="K379" i="17"/>
  <c r="K377" i="17"/>
  <c r="K376" i="17"/>
  <c r="K375" i="17"/>
  <c r="K374" i="17"/>
  <c r="K373" i="17"/>
  <c r="K372" i="17"/>
  <c r="K371" i="17"/>
  <c r="K370" i="17"/>
  <c r="K369" i="17"/>
  <c r="K368" i="17"/>
  <c r="K367" i="17"/>
  <c r="K366" i="17"/>
  <c r="K365" i="17"/>
  <c r="J363" i="17"/>
  <c r="G363" i="17"/>
  <c r="F363" i="17"/>
  <c r="E363" i="17"/>
  <c r="D363" i="17"/>
  <c r="K362" i="17"/>
  <c r="K361" i="17"/>
  <c r="K360" i="17"/>
  <c r="K359" i="17"/>
  <c r="K358" i="17"/>
  <c r="K356" i="17"/>
  <c r="K355" i="17"/>
  <c r="K354" i="17"/>
  <c r="K353" i="17"/>
  <c r="K352" i="17"/>
  <c r="K351" i="17"/>
  <c r="K350" i="17"/>
  <c r="K349" i="17"/>
  <c r="K348" i="17"/>
  <c r="K347" i="17"/>
  <c r="K346" i="17"/>
  <c r="K345" i="17"/>
  <c r="K344" i="17"/>
  <c r="J343" i="17"/>
  <c r="G343" i="17"/>
  <c r="F343" i="17"/>
  <c r="E343" i="17"/>
  <c r="D343" i="17"/>
  <c r="K342" i="17"/>
  <c r="K341" i="17"/>
  <c r="K340" i="17"/>
  <c r="K339" i="17"/>
  <c r="K338" i="17"/>
  <c r="K336" i="17"/>
  <c r="K335" i="17"/>
  <c r="K334" i="17"/>
  <c r="K333" i="17"/>
  <c r="K332" i="17"/>
  <c r="K331" i="17"/>
  <c r="K330" i="17"/>
  <c r="K329" i="17"/>
  <c r="K328" i="17"/>
  <c r="K327" i="17"/>
  <c r="K326" i="17"/>
  <c r="K325" i="17"/>
  <c r="K324" i="17"/>
  <c r="J323" i="17"/>
  <c r="G323" i="17"/>
  <c r="F323" i="17"/>
  <c r="E323" i="17"/>
  <c r="D323" i="17"/>
  <c r="K322" i="17"/>
  <c r="K321" i="17"/>
  <c r="K320" i="17"/>
  <c r="K319" i="17"/>
  <c r="K318" i="17"/>
  <c r="K317" i="17"/>
  <c r="K316" i="17"/>
  <c r="K315" i="17"/>
  <c r="K314" i="17"/>
  <c r="K313" i="17"/>
  <c r="K312" i="17"/>
  <c r="K311" i="17"/>
  <c r="K310" i="17"/>
  <c r="K309" i="17"/>
  <c r="K308" i="17"/>
  <c r="K307" i="17"/>
  <c r="K306" i="17"/>
  <c r="K305" i="17"/>
  <c r="K304" i="17"/>
  <c r="J302" i="17"/>
  <c r="G302" i="17"/>
  <c r="F302" i="17"/>
  <c r="E302" i="17"/>
  <c r="D302" i="17"/>
  <c r="K301" i="17"/>
  <c r="K300" i="17"/>
  <c r="K299" i="17"/>
  <c r="K297" i="17"/>
  <c r="K295" i="17"/>
  <c r="K294" i="17"/>
  <c r="K293" i="17"/>
  <c r="K292" i="17"/>
  <c r="K291" i="17"/>
  <c r="K290" i="17"/>
  <c r="K289" i="17"/>
  <c r="K288" i="17"/>
  <c r="K287" i="17"/>
  <c r="K286" i="17"/>
  <c r="K285" i="17"/>
  <c r="K284" i="17"/>
  <c r="K283" i="17"/>
  <c r="J282" i="17"/>
  <c r="G282" i="17"/>
  <c r="F282" i="17"/>
  <c r="E282" i="17"/>
  <c r="D282" i="17"/>
  <c r="K281" i="17"/>
  <c r="K280" i="17"/>
  <c r="K279" i="17"/>
  <c r="K277" i="17"/>
  <c r="K275" i="17"/>
  <c r="K274" i="17"/>
  <c r="K273" i="17"/>
  <c r="K272" i="17"/>
  <c r="K271" i="17"/>
  <c r="K270" i="17"/>
  <c r="K269" i="17"/>
  <c r="K268" i="17"/>
  <c r="K267" i="17"/>
  <c r="K266" i="17"/>
  <c r="K265" i="17"/>
  <c r="K264" i="17"/>
  <c r="K263" i="17"/>
  <c r="J262" i="17"/>
  <c r="G262" i="17"/>
  <c r="F262" i="17"/>
  <c r="E262" i="17"/>
  <c r="D262" i="17"/>
  <c r="K261" i="17"/>
  <c r="K259" i="17"/>
  <c r="K257" i="17"/>
  <c r="K255" i="17"/>
  <c r="K254" i="17"/>
  <c r="K253" i="17"/>
  <c r="K252" i="17"/>
  <c r="K251" i="17"/>
  <c r="K250" i="17"/>
  <c r="K249" i="17"/>
  <c r="K248" i="17"/>
  <c r="K247" i="17"/>
  <c r="K246" i="17"/>
  <c r="K245" i="17"/>
  <c r="K244" i="17"/>
  <c r="K243" i="17"/>
  <c r="J241" i="17"/>
  <c r="G241" i="17"/>
  <c r="F241" i="17"/>
  <c r="E241" i="17"/>
  <c r="D241" i="17"/>
  <c r="K240" i="17"/>
  <c r="K239" i="17"/>
  <c r="K237" i="17"/>
  <c r="K235" i="17"/>
  <c r="K234" i="17"/>
  <c r="K233" i="17"/>
  <c r="K232" i="17"/>
  <c r="K231" i="17"/>
  <c r="K230" i="17"/>
  <c r="K229" i="17"/>
  <c r="K228" i="17"/>
  <c r="K227" i="17"/>
  <c r="K226" i="17"/>
  <c r="K225" i="17"/>
  <c r="K224" i="17"/>
  <c r="K223" i="17"/>
  <c r="J222" i="17"/>
  <c r="G222" i="17"/>
  <c r="F222" i="17"/>
  <c r="E222" i="17"/>
  <c r="D222" i="17"/>
  <c r="K221" i="17"/>
  <c r="K220" i="17"/>
  <c r="K218" i="17"/>
  <c r="K217" i="17"/>
  <c r="K216" i="17"/>
  <c r="K215" i="17"/>
  <c r="K214" i="17"/>
  <c r="K213" i="17"/>
  <c r="K212" i="17"/>
  <c r="K211" i="17"/>
  <c r="K210" i="17"/>
  <c r="K209" i="17"/>
  <c r="K208" i="17"/>
  <c r="K207" i="17"/>
  <c r="K206" i="17"/>
  <c r="K205" i="17"/>
  <c r="K204" i="17"/>
  <c r="J203" i="17"/>
  <c r="G203" i="17"/>
  <c r="F203" i="17"/>
  <c r="E203" i="17"/>
  <c r="D203" i="17"/>
  <c r="K202" i="17"/>
  <c r="K201" i="17"/>
  <c r="K200" i="17"/>
  <c r="K199" i="17"/>
  <c r="K198" i="17"/>
  <c r="K197" i="17"/>
  <c r="K196" i="17"/>
  <c r="K195" i="17"/>
  <c r="K194" i="17"/>
  <c r="K193" i="17"/>
  <c r="K192" i="17"/>
  <c r="K191" i="17"/>
  <c r="K190" i="17"/>
  <c r="K189" i="17"/>
  <c r="K188" i="17"/>
  <c r="K187" i="17"/>
  <c r="K186" i="17"/>
  <c r="K185" i="17"/>
  <c r="J183" i="17"/>
  <c r="G183" i="17"/>
  <c r="F183" i="17"/>
  <c r="E183" i="17"/>
  <c r="E184" i="17" s="1"/>
  <c r="D183" i="17"/>
  <c r="K182" i="17"/>
  <c r="K181" i="17"/>
  <c r="K180" i="17"/>
  <c r="K179" i="17"/>
  <c r="K178" i="17"/>
  <c r="K177" i="17"/>
  <c r="K176" i="17"/>
  <c r="K175" i="17"/>
  <c r="K174" i="17"/>
  <c r="K173" i="17"/>
  <c r="K172" i="17"/>
  <c r="K171" i="17"/>
  <c r="K170" i="17"/>
  <c r="K169" i="17"/>
  <c r="K168" i="17"/>
  <c r="K167" i="17"/>
  <c r="K166" i="17"/>
  <c r="J165" i="17"/>
  <c r="G165" i="17"/>
  <c r="F165" i="17"/>
  <c r="E165" i="17"/>
  <c r="D165" i="17"/>
  <c r="K164" i="17"/>
  <c r="K163" i="17"/>
  <c r="K160" i="17"/>
  <c r="K159" i="17"/>
  <c r="K158" i="17"/>
  <c r="K157" i="17"/>
  <c r="K156" i="17"/>
  <c r="K155" i="17"/>
  <c r="K154" i="17"/>
  <c r="K153" i="17"/>
  <c r="K152" i="17"/>
  <c r="K151" i="17"/>
  <c r="K150" i="17"/>
  <c r="K149" i="17"/>
  <c r="K148" i="17"/>
  <c r="J147" i="17"/>
  <c r="G147" i="17"/>
  <c r="F147" i="17"/>
  <c r="E147" i="17"/>
  <c r="D147" i="17"/>
  <c r="K146" i="17"/>
  <c r="K145" i="17"/>
  <c r="K143" i="17"/>
  <c r="K142" i="17"/>
  <c r="K141" i="17"/>
  <c r="K140" i="17"/>
  <c r="K139" i="17"/>
  <c r="K138" i="17"/>
  <c r="K137" i="17"/>
  <c r="K136" i="17"/>
  <c r="K135" i="17"/>
  <c r="K134" i="17"/>
  <c r="K133" i="17"/>
  <c r="K132" i="17"/>
  <c r="K131" i="17"/>
  <c r="K130" i="17"/>
  <c r="J129" i="17"/>
  <c r="G129" i="17"/>
  <c r="F129" i="17"/>
  <c r="E129" i="17"/>
  <c r="D129" i="17"/>
  <c r="K128" i="17"/>
  <c r="K110" i="17"/>
  <c r="K93" i="17"/>
  <c r="J76" i="17"/>
  <c r="G76" i="17"/>
  <c r="F76" i="17"/>
  <c r="E76" i="17"/>
  <c r="D76" i="17"/>
  <c r="I70" i="16"/>
  <c r="H70" i="16"/>
  <c r="G70" i="16"/>
  <c r="F70" i="16"/>
  <c r="E70" i="16"/>
  <c r="D70" i="16"/>
  <c r="C70" i="16"/>
  <c r="J69" i="16"/>
  <c r="J68" i="16"/>
  <c r="J67" i="16"/>
  <c r="J70" i="16" s="1"/>
  <c r="I66" i="16"/>
  <c r="H66" i="16"/>
  <c r="G66" i="16"/>
  <c r="F66" i="16"/>
  <c r="E66" i="16"/>
  <c r="D66" i="16"/>
  <c r="C66" i="16"/>
  <c r="J65" i="16"/>
  <c r="J64" i="16"/>
  <c r="J63" i="16"/>
  <c r="I62" i="16"/>
  <c r="H62" i="16"/>
  <c r="G62" i="16"/>
  <c r="F62" i="16"/>
  <c r="E62" i="16"/>
  <c r="D62" i="16"/>
  <c r="C62" i="16"/>
  <c r="J61" i="16"/>
  <c r="J60" i="16"/>
  <c r="J59" i="16"/>
  <c r="I58" i="16"/>
  <c r="H58" i="16"/>
  <c r="G58" i="16"/>
  <c r="F58" i="16"/>
  <c r="E58" i="16"/>
  <c r="D58" i="16"/>
  <c r="C58" i="16"/>
  <c r="J57" i="16"/>
  <c r="J56" i="16"/>
  <c r="J55" i="16"/>
  <c r="I54" i="16"/>
  <c r="H54" i="16"/>
  <c r="F54" i="16"/>
  <c r="E54" i="16"/>
  <c r="D54" i="16"/>
  <c r="C54" i="16"/>
  <c r="J53" i="16"/>
  <c r="J52" i="16"/>
  <c r="J51" i="16"/>
  <c r="I50" i="16"/>
  <c r="H50" i="16"/>
  <c r="F50" i="16"/>
  <c r="E50" i="16"/>
  <c r="D50" i="16"/>
  <c r="C50" i="16"/>
  <c r="J49" i="16"/>
  <c r="J48" i="16"/>
  <c r="J47" i="16"/>
  <c r="I46" i="16"/>
  <c r="H46" i="16"/>
  <c r="F46" i="16"/>
  <c r="E46" i="16"/>
  <c r="D46" i="16"/>
  <c r="C46" i="16"/>
  <c r="J45" i="16"/>
  <c r="J44" i="16"/>
  <c r="J43" i="16"/>
  <c r="I42" i="16"/>
  <c r="F42" i="16"/>
  <c r="E42" i="16"/>
  <c r="D42" i="16"/>
  <c r="C42" i="16"/>
  <c r="J41" i="16"/>
  <c r="J40" i="16"/>
  <c r="J39" i="16"/>
  <c r="I38" i="16"/>
  <c r="F38" i="16"/>
  <c r="E38" i="16"/>
  <c r="D38" i="16"/>
  <c r="C38" i="16"/>
  <c r="J37" i="16"/>
  <c r="J36" i="16"/>
  <c r="J35" i="16"/>
  <c r="I34" i="16"/>
  <c r="F34" i="16"/>
  <c r="E34" i="16"/>
  <c r="D34" i="16"/>
  <c r="C34" i="16"/>
  <c r="J33" i="16"/>
  <c r="J32" i="16"/>
  <c r="J31" i="16"/>
  <c r="I30" i="16"/>
  <c r="F30" i="16"/>
  <c r="E30" i="16"/>
  <c r="D30" i="16"/>
  <c r="C30" i="16"/>
  <c r="J29" i="16"/>
  <c r="J28" i="16"/>
  <c r="J27" i="16"/>
  <c r="I26" i="16"/>
  <c r="F26" i="16"/>
  <c r="E26" i="16"/>
  <c r="D26" i="16"/>
  <c r="C26" i="16"/>
  <c r="J25" i="16"/>
  <c r="J24" i="16"/>
  <c r="J23" i="16"/>
  <c r="I22" i="16"/>
  <c r="F22" i="16"/>
  <c r="E22" i="16"/>
  <c r="D22" i="16"/>
  <c r="C22" i="16"/>
  <c r="J21" i="16"/>
  <c r="J20" i="16"/>
  <c r="J19" i="16"/>
  <c r="I18" i="16"/>
  <c r="F18" i="16"/>
  <c r="E18" i="16"/>
  <c r="D18" i="16"/>
  <c r="C18" i="16"/>
  <c r="J17" i="16"/>
  <c r="J16" i="16"/>
  <c r="J15" i="16"/>
  <c r="I14" i="16"/>
  <c r="F14" i="16"/>
  <c r="E14" i="16"/>
  <c r="D14" i="16"/>
  <c r="C14" i="16"/>
  <c r="J13" i="16"/>
  <c r="J12" i="16"/>
  <c r="J11" i="16"/>
  <c r="E10" i="16"/>
  <c r="D10" i="16"/>
  <c r="C10" i="16"/>
  <c r="J10" i="16" s="1"/>
  <c r="J9" i="16"/>
  <c r="J8" i="16"/>
  <c r="J486" i="17" l="1"/>
  <c r="F184" i="17"/>
  <c r="H718" i="17"/>
  <c r="J425" i="17"/>
  <c r="E834" i="17"/>
  <c r="G660" i="17"/>
  <c r="G303" i="17"/>
  <c r="F425" i="17"/>
  <c r="D660" i="17"/>
  <c r="K640" i="17"/>
  <c r="K775" i="17"/>
  <c r="K814" i="17"/>
  <c r="F718" i="17"/>
  <c r="E242" i="17"/>
  <c r="J303" i="17"/>
  <c r="K302" i="17"/>
  <c r="G425" i="17"/>
  <c r="K543" i="17"/>
  <c r="E425" i="17"/>
  <c r="F242" i="17"/>
  <c r="K465" i="17"/>
  <c r="K505" i="17"/>
  <c r="K524" i="17"/>
  <c r="F776" i="17"/>
  <c r="G242" i="17"/>
  <c r="K282" i="17"/>
  <c r="K445" i="17"/>
  <c r="K795" i="17"/>
  <c r="K834" i="17" s="1"/>
  <c r="K424" i="17"/>
  <c r="K222" i="17"/>
  <c r="D364" i="17"/>
  <c r="E486" i="17"/>
  <c r="K582" i="17"/>
  <c r="K601" i="17"/>
  <c r="E660" i="17"/>
  <c r="I718" i="17"/>
  <c r="I776" i="17"/>
  <c r="D834" i="17"/>
  <c r="J242" i="17"/>
  <c r="K343" i="17"/>
  <c r="K384" i="17"/>
  <c r="G486" i="17"/>
  <c r="K756" i="17"/>
  <c r="F834" i="17"/>
  <c r="D184" i="17"/>
  <c r="F660" i="17"/>
  <c r="K129" i="17"/>
  <c r="K203" i="17"/>
  <c r="F602" i="17"/>
  <c r="K602" i="17" s="1"/>
  <c r="K165" i="17"/>
  <c r="K262" i="17"/>
  <c r="G364" i="17"/>
  <c r="H660" i="17"/>
  <c r="K717" i="17"/>
  <c r="D776" i="17"/>
  <c r="H776" i="17"/>
  <c r="G834" i="17"/>
  <c r="K737" i="17"/>
  <c r="G184" i="17"/>
  <c r="F364" i="17"/>
  <c r="E303" i="17"/>
  <c r="J364" i="17"/>
  <c r="K485" i="17"/>
  <c r="I660" i="17"/>
  <c r="K698" i="17"/>
  <c r="E776" i="17"/>
  <c r="H834" i="17"/>
  <c r="E364" i="17"/>
  <c r="K363" i="17"/>
  <c r="D242" i="17"/>
  <c r="G776" i="17"/>
  <c r="J184" i="17"/>
  <c r="F303" i="17"/>
  <c r="K659" i="17"/>
  <c r="E718" i="17"/>
  <c r="J22" i="16"/>
  <c r="J30" i="16"/>
  <c r="J34" i="16"/>
  <c r="J54" i="16"/>
  <c r="J58" i="16"/>
  <c r="J26" i="16"/>
  <c r="J50" i="16"/>
  <c r="J62" i="16"/>
  <c r="J18" i="16"/>
  <c r="J14" i="16"/>
  <c r="J66" i="16"/>
  <c r="J38" i="16"/>
  <c r="J42" i="16"/>
  <c r="J46" i="16"/>
  <c r="K776" i="17"/>
  <c r="K147" i="17"/>
  <c r="K323" i="17"/>
  <c r="D486" i="17"/>
  <c r="K563" i="17"/>
  <c r="D303" i="17"/>
  <c r="K679" i="17"/>
  <c r="J776" i="17"/>
  <c r="K621" i="17"/>
  <c r="K241" i="17"/>
  <c r="K183" i="17"/>
  <c r="K184" i="17" s="1"/>
  <c r="J834" i="17"/>
  <c r="K718" i="17" l="1"/>
  <c r="K303" i="17"/>
  <c r="K425" i="17"/>
  <c r="K486" i="17"/>
  <c r="K242" i="17"/>
  <c r="K660" i="17"/>
  <c r="K364" i="17"/>
  <c r="I66" i="1" l="1"/>
  <c r="I65" i="1"/>
  <c r="I64" i="1"/>
  <c r="D67" i="11"/>
  <c r="C67" i="11"/>
  <c r="D63" i="11"/>
  <c r="C63" i="11"/>
  <c r="D59" i="11"/>
  <c r="C59" i="11"/>
  <c r="D66" i="4"/>
  <c r="C66" i="4"/>
  <c r="D62" i="4"/>
  <c r="C62" i="4"/>
  <c r="D58" i="4"/>
  <c r="C58" i="4"/>
  <c r="E66" i="5"/>
  <c r="D66" i="5"/>
  <c r="C66" i="5"/>
  <c r="E62" i="5"/>
  <c r="D62" i="5"/>
  <c r="C62" i="5"/>
  <c r="E58" i="5"/>
  <c r="D58" i="5"/>
  <c r="C58" i="5"/>
  <c r="E54" i="5"/>
  <c r="D54" i="5"/>
  <c r="C54" i="5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S63" i="1"/>
  <c r="S59" i="1"/>
  <c r="Q67" i="1"/>
  <c r="Q63" i="1"/>
  <c r="Q59" i="1"/>
  <c r="N67" i="1"/>
  <c r="N63" i="1"/>
  <c r="N59" i="1"/>
  <c r="M67" i="1"/>
  <c r="M63" i="1"/>
  <c r="O63" i="1" s="1"/>
  <c r="M59" i="1"/>
  <c r="O59" i="1" s="1"/>
  <c r="L67" i="1"/>
  <c r="L63" i="1"/>
  <c r="L59" i="1"/>
  <c r="K67" i="1"/>
  <c r="K63" i="1"/>
  <c r="K59" i="1"/>
  <c r="H67" i="1"/>
  <c r="H63" i="1"/>
  <c r="H59" i="1"/>
  <c r="C67" i="1"/>
  <c r="C63" i="1"/>
  <c r="C59" i="1"/>
  <c r="D67" i="1"/>
  <c r="D63" i="1"/>
  <c r="D59" i="1"/>
  <c r="F67" i="1"/>
  <c r="F63" i="1"/>
  <c r="F59" i="1"/>
  <c r="E67" i="1"/>
  <c r="E63" i="1"/>
  <c r="E59" i="1"/>
  <c r="G67" i="1"/>
  <c r="G59" i="1"/>
  <c r="G63" i="1"/>
  <c r="J63" i="1"/>
  <c r="J59" i="1"/>
  <c r="J55" i="1"/>
  <c r="J51" i="1"/>
  <c r="J47" i="1"/>
  <c r="J39" i="1"/>
  <c r="J35" i="1"/>
  <c r="J31" i="1"/>
  <c r="J27" i="1"/>
  <c r="J23" i="1"/>
  <c r="J19" i="1"/>
  <c r="J66" i="1"/>
  <c r="J65" i="1"/>
  <c r="J62" i="1"/>
  <c r="J64" i="1"/>
  <c r="R63" i="1"/>
  <c r="P63" i="1"/>
  <c r="O64" i="1"/>
  <c r="P64" i="1"/>
  <c r="R64" i="1"/>
  <c r="O65" i="1"/>
  <c r="P65" i="1"/>
  <c r="R65" i="1"/>
  <c r="O66" i="1"/>
  <c r="P66" i="1"/>
  <c r="R66" i="1"/>
  <c r="B91" i="1"/>
  <c r="B93" i="7"/>
  <c r="B70" i="5"/>
  <c r="B72" i="11"/>
  <c r="D55" i="11"/>
  <c r="C55" i="11"/>
  <c r="D51" i="11"/>
  <c r="C51" i="11"/>
  <c r="D47" i="11"/>
  <c r="C47" i="11"/>
  <c r="D43" i="11"/>
  <c r="C43" i="11"/>
  <c r="D39" i="11"/>
  <c r="C39" i="11"/>
  <c r="D35" i="11"/>
  <c r="C35" i="11"/>
  <c r="D31" i="11"/>
  <c r="C31" i="11"/>
  <c r="D27" i="11"/>
  <c r="C27" i="11"/>
  <c r="D23" i="11"/>
  <c r="C23" i="11"/>
  <c r="D19" i="11"/>
  <c r="C19" i="11"/>
  <c r="D15" i="11"/>
  <c r="C15" i="11"/>
  <c r="D11" i="11"/>
  <c r="C11" i="11"/>
  <c r="D7" i="11"/>
  <c r="C7" i="11"/>
  <c r="D54" i="4"/>
  <c r="C54" i="4"/>
  <c r="D50" i="4"/>
  <c r="C50" i="4"/>
  <c r="D46" i="4"/>
  <c r="C46" i="4"/>
  <c r="D42" i="4"/>
  <c r="C42" i="4"/>
  <c r="D38" i="4"/>
  <c r="C38" i="4"/>
  <c r="D34" i="4"/>
  <c r="C34" i="4"/>
  <c r="D30" i="4"/>
  <c r="C30" i="4"/>
  <c r="D26" i="4"/>
  <c r="C26" i="4"/>
  <c r="D22" i="4"/>
  <c r="C22" i="4"/>
  <c r="D18" i="4"/>
  <c r="C18" i="4"/>
  <c r="D14" i="4"/>
  <c r="C14" i="4"/>
  <c r="D10" i="4"/>
  <c r="C10" i="4"/>
  <c r="D6" i="4"/>
  <c r="C6" i="4"/>
  <c r="E50" i="5"/>
  <c r="D50" i="5"/>
  <c r="C50" i="5"/>
  <c r="E46" i="5"/>
  <c r="D46" i="5"/>
  <c r="C46" i="5"/>
  <c r="E42" i="5"/>
  <c r="D42" i="5"/>
  <c r="C42" i="5"/>
  <c r="E38" i="5"/>
  <c r="D38" i="5"/>
  <c r="C38" i="5"/>
  <c r="E34" i="5"/>
  <c r="D34" i="5"/>
  <c r="C34" i="5"/>
  <c r="E30" i="5"/>
  <c r="D30" i="5"/>
  <c r="C30" i="5"/>
  <c r="E26" i="5"/>
  <c r="D26" i="5"/>
  <c r="C26" i="5"/>
  <c r="E22" i="5"/>
  <c r="D22" i="5"/>
  <c r="C22" i="5"/>
  <c r="E18" i="5"/>
  <c r="D18" i="5"/>
  <c r="C18" i="5"/>
  <c r="E10" i="5"/>
  <c r="D10" i="5"/>
  <c r="C10" i="5"/>
  <c r="D6" i="5"/>
  <c r="C6" i="5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R62" i="1"/>
  <c r="P62" i="1"/>
  <c r="O62" i="1"/>
  <c r="R61" i="1"/>
  <c r="P61" i="1"/>
  <c r="O61" i="1"/>
  <c r="R60" i="1"/>
  <c r="P60" i="1"/>
  <c r="O60" i="1"/>
  <c r="R58" i="1"/>
  <c r="P58" i="1"/>
  <c r="O58" i="1"/>
  <c r="R57" i="1"/>
  <c r="P57" i="1"/>
  <c r="O57" i="1"/>
  <c r="R56" i="1"/>
  <c r="P56" i="1"/>
  <c r="O56" i="1"/>
  <c r="S55" i="1"/>
  <c r="Q55" i="1"/>
  <c r="N55" i="1"/>
  <c r="M55" i="1"/>
  <c r="L55" i="1"/>
  <c r="K55" i="1"/>
  <c r="H55" i="1"/>
  <c r="G55" i="1"/>
  <c r="F55" i="1"/>
  <c r="E55" i="1"/>
  <c r="D55" i="1"/>
  <c r="C55" i="1"/>
  <c r="R54" i="1"/>
  <c r="P54" i="1"/>
  <c r="O54" i="1"/>
  <c r="R53" i="1"/>
  <c r="P53" i="1"/>
  <c r="O53" i="1"/>
  <c r="R52" i="1"/>
  <c r="P52" i="1"/>
  <c r="O52" i="1"/>
  <c r="I52" i="1"/>
  <c r="I53" i="1" s="1"/>
  <c r="I54" i="1" s="1"/>
  <c r="I55" i="1" s="1"/>
  <c r="S51" i="1"/>
  <c r="Q51" i="1"/>
  <c r="N51" i="1"/>
  <c r="M51" i="1"/>
  <c r="L51" i="1"/>
  <c r="K51" i="1"/>
  <c r="I51" i="1"/>
  <c r="H51" i="1"/>
  <c r="G51" i="1"/>
  <c r="F51" i="1"/>
  <c r="E51" i="1"/>
  <c r="D51" i="1"/>
  <c r="C51" i="1"/>
  <c r="R50" i="1"/>
  <c r="P50" i="1"/>
  <c r="O50" i="1"/>
  <c r="R49" i="1"/>
  <c r="P49" i="1"/>
  <c r="O49" i="1"/>
  <c r="R48" i="1"/>
  <c r="P48" i="1"/>
  <c r="O48" i="1"/>
  <c r="S47" i="1"/>
  <c r="Q47" i="1"/>
  <c r="R47" i="1" s="1"/>
  <c r="N47" i="1"/>
  <c r="M47" i="1"/>
  <c r="L47" i="1"/>
  <c r="K47" i="1"/>
  <c r="I47" i="1"/>
  <c r="H47" i="1"/>
  <c r="G47" i="1"/>
  <c r="F47" i="1"/>
  <c r="E47" i="1"/>
  <c r="D47" i="1"/>
  <c r="C47" i="1"/>
  <c r="R46" i="1"/>
  <c r="P46" i="1"/>
  <c r="O46" i="1"/>
  <c r="R45" i="1"/>
  <c r="P45" i="1"/>
  <c r="O45" i="1"/>
  <c r="R44" i="1"/>
  <c r="P44" i="1"/>
  <c r="O44" i="1"/>
  <c r="S43" i="1"/>
  <c r="Q43" i="1"/>
  <c r="N43" i="1"/>
  <c r="M43" i="1"/>
  <c r="L43" i="1"/>
  <c r="K43" i="1"/>
  <c r="J43" i="1"/>
  <c r="I43" i="1"/>
  <c r="H43" i="1"/>
  <c r="G43" i="1"/>
  <c r="F43" i="1"/>
  <c r="E43" i="1"/>
  <c r="D43" i="1"/>
  <c r="C43" i="1"/>
  <c r="R42" i="1"/>
  <c r="P42" i="1"/>
  <c r="O42" i="1"/>
  <c r="R41" i="1"/>
  <c r="P41" i="1"/>
  <c r="O41" i="1"/>
  <c r="R40" i="1"/>
  <c r="P40" i="1"/>
  <c r="O40" i="1"/>
  <c r="S39" i="1"/>
  <c r="Q39" i="1"/>
  <c r="N39" i="1"/>
  <c r="M39" i="1"/>
  <c r="L39" i="1"/>
  <c r="K39" i="1"/>
  <c r="I39" i="1"/>
  <c r="H39" i="1"/>
  <c r="G39" i="1"/>
  <c r="F39" i="1"/>
  <c r="E39" i="1"/>
  <c r="D39" i="1"/>
  <c r="C39" i="1"/>
  <c r="R38" i="1"/>
  <c r="P38" i="1"/>
  <c r="O38" i="1"/>
  <c r="R37" i="1"/>
  <c r="P37" i="1"/>
  <c r="O37" i="1"/>
  <c r="R36" i="1"/>
  <c r="P36" i="1"/>
  <c r="O36" i="1"/>
  <c r="S35" i="1"/>
  <c r="Q35" i="1"/>
  <c r="N35" i="1"/>
  <c r="M35" i="1"/>
  <c r="L35" i="1"/>
  <c r="K35" i="1"/>
  <c r="I35" i="1"/>
  <c r="H35" i="1"/>
  <c r="G35" i="1"/>
  <c r="F35" i="1"/>
  <c r="E35" i="1"/>
  <c r="D35" i="1"/>
  <c r="C35" i="1"/>
  <c r="R34" i="1"/>
  <c r="P34" i="1"/>
  <c r="O34" i="1"/>
  <c r="R33" i="1"/>
  <c r="P33" i="1"/>
  <c r="O33" i="1"/>
  <c r="R32" i="1"/>
  <c r="P32" i="1"/>
  <c r="O32" i="1"/>
  <c r="S31" i="1"/>
  <c r="Q31" i="1"/>
  <c r="N31" i="1"/>
  <c r="M31" i="1"/>
  <c r="L31" i="1"/>
  <c r="K31" i="1"/>
  <c r="I31" i="1"/>
  <c r="H31" i="1"/>
  <c r="G31" i="1"/>
  <c r="F31" i="1"/>
  <c r="E31" i="1"/>
  <c r="D31" i="1"/>
  <c r="C31" i="1"/>
  <c r="R30" i="1"/>
  <c r="P30" i="1"/>
  <c r="O30" i="1"/>
  <c r="R29" i="1"/>
  <c r="P29" i="1"/>
  <c r="O29" i="1"/>
  <c r="R28" i="1"/>
  <c r="P28" i="1"/>
  <c r="O28" i="1"/>
  <c r="S27" i="1"/>
  <c r="Q27" i="1"/>
  <c r="N27" i="1"/>
  <c r="M27" i="1"/>
  <c r="L27" i="1"/>
  <c r="K27" i="1"/>
  <c r="I27" i="1"/>
  <c r="H27" i="1"/>
  <c r="G27" i="1"/>
  <c r="F27" i="1"/>
  <c r="E27" i="1"/>
  <c r="D27" i="1"/>
  <c r="C27" i="1"/>
  <c r="R26" i="1"/>
  <c r="P26" i="1"/>
  <c r="O26" i="1"/>
  <c r="R25" i="1"/>
  <c r="P25" i="1"/>
  <c r="O25" i="1"/>
  <c r="R24" i="1"/>
  <c r="P24" i="1"/>
  <c r="O24" i="1"/>
  <c r="S23" i="1"/>
  <c r="Q23" i="1"/>
  <c r="N23" i="1"/>
  <c r="M23" i="1"/>
  <c r="L23" i="1"/>
  <c r="K23" i="1"/>
  <c r="I23" i="1"/>
  <c r="H23" i="1"/>
  <c r="G23" i="1"/>
  <c r="F23" i="1"/>
  <c r="E23" i="1"/>
  <c r="D23" i="1"/>
  <c r="C23" i="1"/>
  <c r="R22" i="1"/>
  <c r="P22" i="1"/>
  <c r="O22" i="1"/>
  <c r="R21" i="1"/>
  <c r="P21" i="1"/>
  <c r="O21" i="1"/>
  <c r="R20" i="1"/>
  <c r="P20" i="1"/>
  <c r="O20" i="1"/>
  <c r="S19" i="1"/>
  <c r="Q19" i="1"/>
  <c r="N19" i="1"/>
  <c r="M19" i="1"/>
  <c r="L19" i="1"/>
  <c r="K19" i="1"/>
  <c r="I19" i="1"/>
  <c r="H19" i="1"/>
  <c r="G19" i="1"/>
  <c r="F19" i="1"/>
  <c r="E19" i="1"/>
  <c r="D19" i="1"/>
  <c r="C19" i="1"/>
  <c r="R18" i="1"/>
  <c r="P18" i="1"/>
  <c r="O18" i="1"/>
  <c r="R17" i="1"/>
  <c r="P17" i="1"/>
  <c r="O17" i="1"/>
  <c r="R16" i="1"/>
  <c r="P16" i="1"/>
  <c r="O16" i="1"/>
  <c r="S15" i="1"/>
  <c r="Q15" i="1"/>
  <c r="P15" i="1"/>
  <c r="O15" i="1"/>
  <c r="I15" i="1"/>
  <c r="H15" i="1"/>
  <c r="R14" i="1"/>
  <c r="P14" i="1"/>
  <c r="O14" i="1"/>
  <c r="R13" i="1"/>
  <c r="P13" i="1"/>
  <c r="O13" i="1"/>
  <c r="R12" i="1"/>
  <c r="P12" i="1"/>
  <c r="O12" i="1"/>
  <c r="S11" i="1"/>
  <c r="Q11" i="1"/>
  <c r="N11" i="1"/>
  <c r="M11" i="1"/>
  <c r="L11" i="1"/>
  <c r="K11" i="1"/>
  <c r="J11" i="1"/>
  <c r="I11" i="1"/>
  <c r="H11" i="1"/>
  <c r="G11" i="1"/>
  <c r="F11" i="1"/>
  <c r="E11" i="1"/>
  <c r="D11" i="1"/>
  <c r="C11" i="1"/>
  <c r="R10" i="1"/>
  <c r="P10" i="1"/>
  <c r="O10" i="1"/>
  <c r="R9" i="1"/>
  <c r="P9" i="1"/>
  <c r="O9" i="1"/>
  <c r="R8" i="1"/>
  <c r="P8" i="1"/>
  <c r="O8" i="1"/>
  <c r="S7" i="1"/>
  <c r="Q7" i="1"/>
  <c r="N7" i="1"/>
  <c r="M7" i="1"/>
  <c r="O7" i="1" s="1"/>
  <c r="L7" i="1"/>
  <c r="K7" i="1"/>
  <c r="J7" i="1"/>
  <c r="I7" i="1"/>
  <c r="H7" i="1"/>
  <c r="G7" i="1"/>
  <c r="F7" i="1"/>
  <c r="E7" i="1"/>
  <c r="D7" i="1"/>
  <c r="C7" i="1"/>
  <c r="R6" i="1"/>
  <c r="P6" i="1"/>
  <c r="O6" i="1"/>
  <c r="R5" i="1"/>
  <c r="P5" i="1"/>
  <c r="O5" i="1"/>
  <c r="R15" i="1" l="1"/>
  <c r="R31" i="1"/>
  <c r="R11" i="1"/>
  <c r="R43" i="1"/>
  <c r="P55" i="1"/>
  <c r="P67" i="1"/>
  <c r="P47" i="1"/>
  <c r="P39" i="1"/>
  <c r="O51" i="1"/>
  <c r="O43" i="1"/>
  <c r="R51" i="1"/>
  <c r="R35" i="1"/>
  <c r="R19" i="1"/>
  <c r="P31" i="1"/>
  <c r="R39" i="1"/>
  <c r="R59" i="1"/>
  <c r="O35" i="1"/>
  <c r="O19" i="1"/>
  <c r="R27" i="1"/>
  <c r="R7" i="1"/>
  <c r="P23" i="1"/>
  <c r="P11" i="1"/>
  <c r="R23" i="1"/>
  <c r="P59" i="1"/>
  <c r="P43" i="1"/>
  <c r="P51" i="1"/>
  <c r="P7" i="1"/>
  <c r="P19" i="1"/>
  <c r="P27" i="1"/>
  <c r="P35" i="1"/>
  <c r="O31" i="1"/>
  <c r="O39" i="1"/>
  <c r="O47" i="1"/>
  <c r="O55" i="1"/>
  <c r="O67" i="1"/>
  <c r="O11" i="1"/>
  <c r="R55" i="1"/>
  <c r="I56" i="1"/>
  <c r="I57" i="1" s="1"/>
  <c r="I58" i="1" s="1"/>
  <c r="I59" i="1" s="1"/>
  <c r="O27" i="1"/>
  <c r="O23" i="1"/>
  <c r="I60" i="1" l="1"/>
  <c r="I61" i="1" s="1"/>
  <c r="I62" i="1" s="1"/>
  <c r="I63" i="1" s="1"/>
  <c r="H9" i="15" l="1"/>
  <c r="E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Joise Ayleen Pitherson Alvarez</author>
  </authors>
  <commentList>
    <comment ref="F33" authorId="0" shapeId="0" xr:uid="{BDAA0E13-B568-4B0C-9671-F4D814A82511}">
      <text>
        <r>
          <rPr>
            <sz val="9"/>
            <color indexed="81"/>
            <rFont val="Tahoma"/>
            <family val="2"/>
          </rPr>
          <t>191 de ChatBot</t>
        </r>
      </text>
    </comment>
    <comment ref="G55" authorId="1" shapeId="0" xr:uid="{BD914EB5-7FDF-438B-B591-3340B253B367}">
      <text>
        <r>
          <rPr>
            <sz val="9"/>
            <color indexed="81"/>
            <rFont val="Tahoma"/>
            <family val="2"/>
          </rPr>
          <t>Inició el 31 de julio.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I50" authorId="0" shapeId="0" xr:uid="{583063DC-E113-43AC-AC37-CC689E665D32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1" authorId="0" shapeId="0" xr:uid="{7F09CFB8-AC13-4D4E-B34B-A2E1EF6B6C4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2" authorId="0" shapeId="0" xr:uid="{AE4F72B7-13E2-4362-86DD-8890296DC34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3" authorId="0" shapeId="0" xr:uid="{BF2BD801-86E6-4E40-A3A6-494E9B8C58A2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6" authorId="0" shapeId="0" xr:uid="{F835B1E7-A92A-4BD9-812A-8FA89AFC0C15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57" authorId="0" shapeId="0" xr:uid="{077223FD-2485-45A8-B3AA-29671C3B5F3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74" authorId="0" shapeId="0" xr:uid="{0B96F336-6815-4EAB-AF53-9F71DB0EF5B0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I75" authorId="0" shapeId="0" xr:uid="{E5CEBFB0-49F6-4582-976F-08D77F9186CD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I82" authorId="0" shapeId="0" xr:uid="{76BFDC1C-F88F-4519-9F4F-CD185D5215AC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3" authorId="0" shapeId="0" xr:uid="{FA93677E-EFCA-49B1-B575-CBB7A582CAD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4" authorId="0" shapeId="0" xr:uid="{775F4D50-E930-49CD-ADE2-BAEF264AD43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5" authorId="0" shapeId="0" xr:uid="{B9F09988-7AFB-4F7C-A177-C21678923BEA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8" authorId="0" shapeId="0" xr:uid="{A32C024A-65D2-4D83-A34B-16704F7A209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Las encuestas recibidas si se consideran para el cálculo general del trimestre.</t>
        </r>
      </text>
    </comment>
    <comment ref="I89" authorId="0" shapeId="0" xr:uid="{9E6A134A-6B0B-4C50-9EA4-1AE2CDFA8BB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0" authorId="0" shapeId="0" xr:uid="{F4418B4F-EEF2-442E-B79A-7D870EE7F425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91" authorId="0" shapeId="0" xr:uid="{EC28EFF3-511A-48BA-8F03-C2D6C23C31E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2" authorId="0" shapeId="0" xr:uid="{0604EB96-6BEB-4780-812D-D5E74C5B56E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3" authorId="0" shapeId="0" xr:uid="{C8154CB3-2087-4732-98B2-C2DC9BFF5082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6" authorId="0" shapeId="0" xr:uid="{A3F41CC1-61D1-4006-8BDF-4E9DE1C29365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7" authorId="0" shapeId="0" xr:uid="{019F21DC-174B-49EA-AC56-00B988D9E6C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8" authorId="0" shapeId="0" xr:uid="{B99AD54C-5811-4342-A975-FC61884ED2DC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9" authorId="0" shapeId="0" xr:uid="{47429291-88E2-4651-8863-5FA97D1C626E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</commentList>
</comments>
</file>

<file path=xl/sharedStrings.xml><?xml version="1.0" encoding="utf-8"?>
<sst xmlns="http://schemas.openxmlformats.org/spreadsheetml/2006/main" count="4466" uniqueCount="201">
  <si>
    <t>CONTACTOS</t>
  </si>
  <si>
    <t>Fecha</t>
  </si>
  <si>
    <t>Presencial</t>
  </si>
  <si>
    <t>Correo</t>
  </si>
  <si>
    <t>Teléfono</t>
  </si>
  <si>
    <t>Chat</t>
  </si>
  <si>
    <t>WhatsApp</t>
  </si>
  <si>
    <t>Atención Virtual</t>
  </si>
  <si>
    <t>Redes Sociales</t>
  </si>
  <si>
    <t>Total</t>
  </si>
  <si>
    <t>-</t>
  </si>
  <si>
    <t>Total bimestral</t>
  </si>
  <si>
    <t>Total Trimestral</t>
  </si>
  <si>
    <t>NOTAS:</t>
  </si>
  <si>
    <t>Canal</t>
  </si>
  <si>
    <t>Contactos con Usuarios</t>
  </si>
  <si>
    <t>Telefónico</t>
  </si>
  <si>
    <t>Correo Electrónico</t>
  </si>
  <si>
    <t>Visitas Presenciales</t>
  </si>
  <si>
    <t>Redes sociales</t>
  </si>
  <si>
    <t>RAZONES DE CONTACTO</t>
  </si>
  <si>
    <t>Razón</t>
  </si>
  <si>
    <t>Telefono</t>
  </si>
  <si>
    <t>Total Razón</t>
  </si>
  <si>
    <t>Reclamación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</si>
  <si>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</si>
  <si>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</si>
  <si>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</si>
  <si>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</si>
  <si>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</si>
  <si>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</si>
  <si>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</si>
  <si>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</si>
  <si>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</si>
  <si>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</si>
  <si>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</si>
  <si>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</si>
  <si>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</si>
  <si>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</si>
  <si>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</si>
  <si>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</si>
  <si>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Notificación a usuario</t>
  </si>
  <si>
    <t>Consultas Bancamérica</t>
  </si>
  <si>
    <t>ENCUESTA DE SATISFACCIÓN</t>
  </si>
  <si>
    <t>Concepto</t>
  </si>
  <si>
    <t>WhasApp</t>
  </si>
  <si>
    <t>General</t>
  </si>
  <si>
    <t>Meta</t>
  </si>
  <si>
    <t>CSAT</t>
  </si>
  <si>
    <t>CES</t>
  </si>
  <si>
    <t>jul 2021</t>
  </si>
  <si>
    <t>1er trimestre 2022</t>
  </si>
  <si>
    <t>2do trimestre 2022</t>
  </si>
  <si>
    <t>*</t>
  </si>
  <si>
    <t>3er trimestre 2022</t>
  </si>
  <si>
    <t>4to trimestre</t>
  </si>
  <si>
    <t>1er trimestre 2023</t>
  </si>
  <si>
    <t>2do trimestre 2023</t>
  </si>
  <si>
    <t>3er trimestre 2023</t>
  </si>
  <si>
    <t>4to trimestre 2023</t>
  </si>
  <si>
    <t>1er trimestre 2024</t>
  </si>
  <si>
    <t>Indice de Esfuerzo del Usuario</t>
  </si>
  <si>
    <t>FLUJO DE CASOS</t>
  </si>
  <si>
    <t>RESULTADO</t>
  </si>
  <si>
    <t>TIPO DE DECISIÓN</t>
  </si>
  <si>
    <t>MONTO INSTRUÍDO A ACREDITAR AL USUARIO</t>
  </si>
  <si>
    <t>Recibidos</t>
  </si>
  <si>
    <t>Reclamaciones</t>
  </si>
  <si>
    <t>Reconsideraciones</t>
  </si>
  <si>
    <t>Desactivados</t>
  </si>
  <si>
    <t>Completados</t>
  </si>
  <si>
    <t>Tiempo de Respuesta</t>
  </si>
  <si>
    <t>Pendientes</t>
  </si>
  <si>
    <t>Con decisión</t>
  </si>
  <si>
    <t>Sin decisión</t>
  </si>
  <si>
    <t>Inadmisibles</t>
  </si>
  <si>
    <t xml:space="preserve">Favorable  </t>
  </si>
  <si>
    <t>Desfavorable</t>
  </si>
  <si>
    <t>% Favorable</t>
  </si>
  <si>
    <t>% Desfavorable</t>
  </si>
  <si>
    <t>Promedio por caso</t>
  </si>
  <si>
    <t>Reclamaciones favorables que implicaron devolución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</si>
  <si>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</si>
  <si>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</si>
  <si>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</si>
  <si>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</si>
  <si>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</si>
  <si>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</si>
  <si>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</si>
  <si>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</si>
  <si>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</si>
  <si>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</si>
  <si>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</si>
  <si>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</si>
  <si>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</si>
  <si>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T4 2023</t>
  </si>
  <si>
    <t>T1 2024</t>
  </si>
  <si>
    <t>T2 2024</t>
  </si>
  <si>
    <t>Nomenclatura:</t>
  </si>
  <si>
    <t>Fecha en que se hizo la medición.</t>
  </si>
  <si>
    <t>Flujo de casos</t>
  </si>
  <si>
    <t>Cantidad de casos recibidos, completados y pendientes.</t>
  </si>
  <si>
    <t>Casos que ingresaron en ese período.</t>
  </si>
  <si>
    <t>Casos concernientes a reclamaciones de nuevo ingreso.</t>
  </si>
  <si>
    <t>Casos concernientes a reconsideraciones.</t>
  </si>
  <si>
    <t>Casos que fueron desactivados luego de la verificación al tratarse de duplicados, errores u otros.</t>
  </si>
  <si>
    <t>Casos que se completaron en ese período.</t>
  </si>
  <si>
    <t>Casos que se están en proceso en ese período.</t>
  </si>
  <si>
    <t>Casos con decisión</t>
  </si>
  <si>
    <t>Casos que se completaron con una decisión: favorable, desfavorable o inadmisible.</t>
  </si>
  <si>
    <t>Casos sin decisión</t>
  </si>
  <si>
    <t>Casos que se completaron sin una decisión, ya sea porque fueron desestimadas por el usuario</t>
  </si>
  <si>
    <t>o recibieron una carta informativa.</t>
  </si>
  <si>
    <t>Inadmisible</t>
  </si>
  <si>
    <t>Casos que fueron presentados fuera de plazo o sin los requisitos necesarios.</t>
  </si>
  <si>
    <t>Favorable</t>
  </si>
  <si>
    <t>Casos cuyo resultado fue favorable para el usuario.</t>
  </si>
  <si>
    <t>Casos cuyo resultado fue desfavorable para el usuario, o en otras palabras, favorable para la entidad.</t>
  </si>
  <si>
    <t>% de Favorabilidad  / Desfavorabilidad</t>
  </si>
  <si>
    <t>Porcentaje que resultó Favorable o Desfavorable, tomando solo en cuenta la suma de ese tipo de decisiones.</t>
  </si>
  <si>
    <t>Monto instruído a devolver a favor del Usuario</t>
  </si>
  <si>
    <t>Monto acordado para devolución, el monto final dependerá de si la entidad solicita reconsideración.</t>
  </si>
  <si>
    <t>Casos favorables que implicaron devolución</t>
  </si>
  <si>
    <t>Cantidad de reclamaciones que fueron favorables al usuario e implican monto a devolver.</t>
  </si>
  <si>
    <t>Plazo de Resolución</t>
  </si>
  <si>
    <t>Las reclamaciones tienen un plazo de 60 días calendarios para ser completadas, 30 en el caso de las reconsideraciones.</t>
  </si>
  <si>
    <t>Promedio del tiempo que se tomó responder las reclamaciones del período.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</si>
  <si>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</si>
  <si>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</si>
  <si>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</si>
  <si>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</si>
  <si>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</si>
  <si>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</si>
  <si>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</si>
  <si>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</si>
  <si>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</si>
  <si>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</si>
  <si>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</si>
  <si>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</si>
  <si>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</si>
  <si>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</si>
  <si>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</si>
  <si>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</si>
  <si>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</si>
  <si>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</si>
  <si>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</si>
  <si>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</si>
  <si>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</si>
  <si>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</si>
  <si>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</si>
  <si>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</si>
  <si>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</si>
  <si>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</si>
  <si>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</si>
  <si>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</si>
  <si>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</si>
  <si>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</si>
  <si>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</si>
  <si>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</si>
  <si>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</si>
  <si>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</si>
  <si>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</si>
  <si>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</si>
  <si>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</si>
  <si>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</si>
  <si>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</si>
  <si>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</si>
  <si>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</si>
  <si>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</si>
  <si>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</si>
  <si>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INFORMACIÓN FINANCIERA</t>
  </si>
  <si>
    <t>Solicitudes</t>
  </si>
  <si>
    <t>Entregas</t>
  </si>
  <si>
    <t>N/A</t>
  </si>
  <si>
    <t>Promedio del tiempo que se tomó responder las solicitudes del período.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</si>
  <si>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</si>
  <si>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</si>
  <si>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REPORTES DE CONTRATOS</t>
  </si>
  <si>
    <t>Respondidos</t>
  </si>
  <si>
    <t>Documento donde se definen los acuerdos a los que se comprometen el usuario y la entidad financiera dependiendo del producto en cuestión.</t>
  </si>
  <si>
    <t>App ProUsuario</t>
  </si>
  <si>
    <t>Atención virtual</t>
  </si>
  <si>
    <t>2do  trimestre 2024</t>
  </si>
  <si>
    <t>Contactos Agosto 2020 - Junio 2024</t>
  </si>
  <si>
    <t>1. A partir de diciembre 2020, se inició con la tipificación de los contactos por canales.</t>
  </si>
  <si>
    <t>2. El canal de atención virtual comenzó en noviembre 2022</t>
  </si>
  <si>
    <t>3. El canal de WhatsApp comenzó en julio 2023.</t>
  </si>
  <si>
    <t>Indice de Satisfacción del Usuario</t>
  </si>
  <si>
    <t xml:space="preserve">1. La cantidad de encuestas completadas en el canal de RRSS no fue representativa.  </t>
  </si>
  <si>
    <t>2. Las encuestas recibidas si se consideran para el cálculo general del trimestre.</t>
  </si>
  <si>
    <t>3. En enero 2024 cambió la meta de satisfacción de los usuarios de 80% a 90%</t>
  </si>
  <si>
    <t>4. Las encuestas del canal de atención virtual se comenzaron a medir en abril 2024</t>
  </si>
  <si>
    <t>Encuesta de Satisfacción Enero 2021 - Junio 2024</t>
  </si>
  <si>
    <t>Razones de Contactos Diciembre 2020 - Junio 2024</t>
  </si>
  <si>
    <t>Reclamaciones atendidas por PROUSUARIO por estatus, tipo de decisión y montos instruidos a devolver a favor del usuario, según mes. Agosto 2020-Junio 2024</t>
  </si>
  <si>
    <t>Cantidad de reclamaciones recibidas cada mes, clasificadas por categoría. Agosto 2020-Junio 2024</t>
  </si>
  <si>
    <t>Cantidad de solicitudes de información financiera recibidas y entregadas cada mes. Septiembre 2020-Junio 2024</t>
  </si>
  <si>
    <t>Cantidad de solicitudes de reportes de Central de Riesgos cada mes. Septiembre 2020-Junio 2024</t>
  </si>
  <si>
    <t>Reportes de Central de Riesgos:</t>
  </si>
  <si>
    <t>Contrato de Adhesión:</t>
  </si>
  <si>
    <t>Cantidad de contratos recibidos y respondidos. Agosto 2020 -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</si>
</sst>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u/>
      <sz val="11"/>
      <color theme="1"/>
      <name val="Calibri"/>
      <family val="2"/>
      <scheme val="minor"/>
    </font>
    <font>
      <b/>
      <sz val="15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5C8091"/>
      <name val="Calibri"/>
      <family val="2"/>
      <scheme val="minor"/>
    </font>
    <font>
      <sz val="14"/>
      <color rgb="FF5C8091"/>
      <name val="Calibri"/>
      <family val="2"/>
      <scheme val="minor"/>
    </font>
    <font>
      <b/>
      <sz val="14"/>
      <color rgb="FF5C809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5C8091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294">
    <xf numFmtId="0" fontId="0" fillId="0" borderId="0" xfId="0"/>
    <xf numFmtId="0" fontId="0" fillId="0" borderId="16" xfId="0" applyBorder="1"/>
    <xf numFmtId="0" fontId="0" fillId="0" borderId="10" xfId="0" applyBorder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7" fillId="0" borderId="2" xfId="0" applyNumberFormat="1" applyFont="1" applyBorder="1" applyAlignment="1">
      <alignment horizontal="right" vertical="top" indent="1"/>
    </xf>
    <xf numFmtId="165" fontId="9" fillId="0" borderId="1" xfId="1" applyNumberFormat="1" applyFont="1" applyBorder="1"/>
    <xf numFmtId="0" fontId="9" fillId="0" borderId="1" xfId="0" applyFont="1" applyBorder="1"/>
    <xf numFmtId="9" fontId="9" fillId="0" borderId="1" xfId="3" applyFont="1" applyBorder="1"/>
    <xf numFmtId="44" fontId="9" fillId="0" borderId="1" xfId="2" applyFont="1" applyBorder="1"/>
    <xf numFmtId="165" fontId="9" fillId="0" borderId="12" xfId="1" applyNumberFormat="1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0" fontId="10" fillId="0" borderId="0" xfId="0" applyFont="1"/>
    <xf numFmtId="9" fontId="10" fillId="0" borderId="0" xfId="3" applyFont="1"/>
    <xf numFmtId="44" fontId="10" fillId="0" borderId="0" xfId="2" applyFont="1"/>
    <xf numFmtId="0" fontId="7" fillId="7" borderId="5" xfId="0" applyFont="1" applyFill="1" applyBorder="1" applyAlignment="1">
      <alignment horizontal="center" vertical="center"/>
    </xf>
    <xf numFmtId="9" fontId="7" fillId="7" borderId="5" xfId="3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top" indent="1"/>
    </xf>
    <xf numFmtId="16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4" fontId="7" fillId="7" borderId="5" xfId="2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6" xfId="0" applyNumberFormat="1" applyFont="1" applyBorder="1"/>
    <xf numFmtId="0" fontId="2" fillId="0" borderId="16" xfId="0" applyFont="1" applyBorder="1"/>
    <xf numFmtId="9" fontId="2" fillId="0" borderId="16" xfId="3" applyFont="1" applyBorder="1"/>
    <xf numFmtId="44" fontId="2" fillId="0" borderId="16" xfId="2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0" fontId="0" fillId="0" borderId="0" xfId="0" applyAlignment="1">
      <alignment vertical="center" wrapText="1"/>
    </xf>
    <xf numFmtId="49" fontId="4" fillId="3" borderId="0" xfId="0" applyNumberFormat="1" applyFont="1" applyFill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right" vertical="top" indent="1"/>
    </xf>
    <xf numFmtId="164" fontId="0" fillId="6" borderId="1" xfId="0" applyNumberFormat="1" applyFill="1" applyBorder="1"/>
    <xf numFmtId="164" fontId="7" fillId="7" borderId="1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9" fontId="7" fillId="7" borderId="7" xfId="3" applyFont="1" applyFill="1" applyBorder="1" applyAlignment="1">
      <alignment horizontal="center" vertical="center" wrapText="1"/>
    </xf>
    <xf numFmtId="9" fontId="7" fillId="7" borderId="1" xfId="3" applyFont="1" applyFill="1" applyBorder="1" applyAlignment="1">
      <alignment horizontal="center" vertical="center" wrapText="1"/>
    </xf>
    <xf numFmtId="9" fontId="7" fillId="7" borderId="9" xfId="3" applyFont="1" applyFill="1" applyBorder="1" applyAlignment="1">
      <alignment horizontal="center" vertical="center" wrapText="1"/>
    </xf>
    <xf numFmtId="44" fontId="7" fillId="7" borderId="8" xfId="2" applyFont="1" applyFill="1" applyBorder="1" applyAlignment="1">
      <alignment horizontal="center" vertical="center" wrapText="1"/>
    </xf>
    <xf numFmtId="44" fontId="7" fillId="7" borderId="7" xfId="2" applyFont="1" applyFill="1" applyBorder="1" applyAlignment="1">
      <alignment horizontal="center" vertical="center" wrapText="1"/>
    </xf>
    <xf numFmtId="44" fontId="7" fillId="7" borderId="9" xfId="2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right" vertical="top" indent="1"/>
    </xf>
    <xf numFmtId="164" fontId="7" fillId="0" borderId="17" xfId="0" applyNumberFormat="1" applyFont="1" applyBorder="1" applyAlignment="1">
      <alignment horizontal="right" vertical="top" indent="1"/>
    </xf>
    <xf numFmtId="164" fontId="7" fillId="0" borderId="0" xfId="0" applyNumberFormat="1" applyFont="1" applyAlignment="1">
      <alignment horizontal="right" vertical="top" indent="1"/>
    </xf>
    <xf numFmtId="165" fontId="9" fillId="0" borderId="0" xfId="0" applyNumberFormat="1" applyFont="1"/>
    <xf numFmtId="165" fontId="9" fillId="0" borderId="0" xfId="1" applyNumberFormat="1" applyFont="1" applyBorder="1"/>
    <xf numFmtId="0" fontId="9" fillId="0" borderId="0" xfId="0" applyFont="1"/>
    <xf numFmtId="9" fontId="9" fillId="0" borderId="0" xfId="3" applyFont="1" applyBorder="1"/>
    <xf numFmtId="44" fontId="9" fillId="0" borderId="0" xfId="2" applyFont="1" applyBorder="1"/>
    <xf numFmtId="0" fontId="0" fillId="0" borderId="1" xfId="0" applyBorder="1"/>
    <xf numFmtId="164" fontId="7" fillId="5" borderId="12" xfId="0" applyNumberFormat="1" applyFont="1" applyFill="1" applyBorder="1" applyAlignment="1">
      <alignment horizontal="right" vertical="top" indent="1"/>
    </xf>
    <xf numFmtId="164" fontId="7" fillId="5" borderId="1" xfId="0" applyNumberFormat="1" applyFont="1" applyFill="1" applyBorder="1" applyAlignment="1">
      <alignment horizontal="right" vertical="top" indent="1"/>
    </xf>
    <xf numFmtId="165" fontId="9" fillId="5" borderId="12" xfId="0" applyNumberFormat="1" applyFont="1" applyFill="1" applyBorder="1"/>
    <xf numFmtId="165" fontId="9" fillId="0" borderId="12" xfId="0" applyNumberFormat="1" applyFont="1" applyBorder="1"/>
    <xf numFmtId="9" fontId="9" fillId="0" borderId="12" xfId="3" applyFont="1" applyBorder="1"/>
    <xf numFmtId="44" fontId="9" fillId="0" borderId="12" xfId="2" applyFont="1" applyBorder="1"/>
    <xf numFmtId="44" fontId="7" fillId="7" borderId="0" xfId="2" applyFont="1" applyFill="1" applyBorder="1" applyAlignment="1">
      <alignment horizontal="center" vertical="center" wrapText="1"/>
    </xf>
    <xf numFmtId="0" fontId="0" fillId="0" borderId="12" xfId="0" applyBorder="1"/>
    <xf numFmtId="164" fontId="7" fillId="5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9" fontId="7" fillId="5" borderId="12" xfId="0" applyNumberFormat="1" applyFont="1" applyFill="1" applyBorder="1"/>
    <xf numFmtId="44" fontId="7" fillId="5" borderId="12" xfId="0" applyNumberFormat="1" applyFont="1" applyFill="1" applyBorder="1"/>
    <xf numFmtId="0" fontId="0" fillId="0" borderId="0" xfId="0" applyAlignment="1">
      <alignment horizontal="right"/>
    </xf>
    <xf numFmtId="0" fontId="9" fillId="0" borderId="1" xfId="1" applyNumberFormat="1" applyFont="1" applyBorder="1" applyAlignment="1">
      <alignment horizontal="right"/>
    </xf>
    <xf numFmtId="0" fontId="9" fillId="0" borderId="5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7" fillId="5" borderId="12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7" fillId="5" borderId="12" xfId="0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9" fillId="0" borderId="12" xfId="0" applyNumberFormat="1" applyFont="1" applyBorder="1" applyAlignment="1">
      <alignment horizontal="right" vertical="top"/>
    </xf>
    <xf numFmtId="0" fontId="9" fillId="0" borderId="0" xfId="0" applyFont="1" applyAlignment="1">
      <alignment vertical="center" wrapText="1"/>
    </xf>
    <xf numFmtId="164" fontId="7" fillId="3" borderId="1" xfId="0" applyNumberFormat="1" applyFont="1" applyFill="1" applyBorder="1" applyAlignment="1">
      <alignment horizontal="center"/>
    </xf>
    <xf numFmtId="0" fontId="9" fillId="3" borderId="2" xfId="0" applyFont="1" applyFill="1" applyBorder="1"/>
    <xf numFmtId="9" fontId="9" fillId="3" borderId="1" xfId="3" applyFont="1" applyFill="1" applyBorder="1"/>
    <xf numFmtId="9" fontId="9" fillId="3" borderId="3" xfId="3" applyFont="1" applyFill="1" applyBorder="1"/>
    <xf numFmtId="0" fontId="9" fillId="3" borderId="11" xfId="0" applyFont="1" applyFill="1" applyBorder="1"/>
    <xf numFmtId="9" fontId="9" fillId="3" borderId="12" xfId="3" applyFont="1" applyFill="1" applyBorder="1"/>
    <xf numFmtId="164" fontId="7" fillId="3" borderId="12" xfId="3" applyNumberFormat="1" applyFont="1" applyFill="1" applyBorder="1" applyAlignment="1">
      <alignment horizontal="center"/>
    </xf>
    <xf numFmtId="9" fontId="9" fillId="3" borderId="12" xfId="0" applyNumberFormat="1" applyFont="1" applyFill="1" applyBorder="1"/>
    <xf numFmtId="9" fontId="9" fillId="3" borderId="15" xfId="0" applyNumberFormat="1" applyFont="1" applyFill="1" applyBorder="1"/>
    <xf numFmtId="9" fontId="9" fillId="3" borderId="1" xfId="0" applyNumberFormat="1" applyFont="1" applyFill="1" applyBorder="1"/>
    <xf numFmtId="9" fontId="9" fillId="3" borderId="3" xfId="0" applyNumberFormat="1" applyFont="1" applyFill="1" applyBorder="1"/>
    <xf numFmtId="0" fontId="9" fillId="3" borderId="1" xfId="0" applyFont="1" applyFill="1" applyBorder="1"/>
    <xf numFmtId="164" fontId="7" fillId="3" borderId="12" xfId="0" applyNumberFormat="1" applyFont="1" applyFill="1" applyBorder="1" applyAlignment="1">
      <alignment horizontal="center"/>
    </xf>
    <xf numFmtId="0" fontId="9" fillId="3" borderId="12" xfId="0" applyFont="1" applyFill="1" applyBorder="1"/>
    <xf numFmtId="9" fontId="9" fillId="3" borderId="15" xfId="3" applyFont="1" applyFill="1" applyBorder="1"/>
    <xf numFmtId="9" fontId="9" fillId="0" borderId="15" xfId="3" applyFont="1" applyFill="1" applyBorder="1"/>
    <xf numFmtId="9" fontId="9" fillId="0" borderId="3" xfId="3" applyFont="1" applyFill="1" applyBorder="1"/>
    <xf numFmtId="9" fontId="9" fillId="3" borderId="1" xfId="3" applyFont="1" applyFill="1" applyBorder="1" applyAlignment="1">
      <alignment horizontal="center"/>
    </xf>
    <xf numFmtId="49" fontId="7" fillId="3" borderId="0" xfId="0" applyNumberFormat="1" applyFont="1" applyFill="1" applyAlignment="1">
      <alignment horizontal="left" vertical="top"/>
    </xf>
    <xf numFmtId="0" fontId="9" fillId="0" borderId="0" xfId="0" applyFont="1" applyAlignment="1">
      <alignment wrapText="1"/>
    </xf>
    <xf numFmtId="164" fontId="7" fillId="3" borderId="1" xfId="0" applyNumberFormat="1" applyFont="1" applyFill="1" applyBorder="1" applyAlignment="1">
      <alignment horizontal="right" indent="1"/>
    </xf>
    <xf numFmtId="165" fontId="9" fillId="3" borderId="1" xfId="1" applyNumberFormat="1" applyFont="1" applyFill="1" applyBorder="1"/>
    <xf numFmtId="0" fontId="7" fillId="0" borderId="0" xfId="0" applyFont="1"/>
    <xf numFmtId="165" fontId="9" fillId="3" borderId="12" xfId="1" applyNumberFormat="1" applyFont="1" applyFill="1" applyBorder="1"/>
    <xf numFmtId="164" fontId="7" fillId="0" borderId="1" xfId="0" applyNumberFormat="1" applyFont="1" applyBorder="1" applyAlignment="1">
      <alignment horizontal="right" indent="1"/>
    </xf>
    <xf numFmtId="165" fontId="9" fillId="0" borderId="1" xfId="1" applyNumberFormat="1" applyFont="1" applyFill="1" applyBorder="1"/>
    <xf numFmtId="165" fontId="9" fillId="0" borderId="1" xfId="1" applyNumberFormat="1" applyFont="1" applyBorder="1" applyAlignment="1">
      <alignment horizontal="right"/>
    </xf>
    <xf numFmtId="164" fontId="7" fillId="8" borderId="1" xfId="0" applyNumberFormat="1" applyFont="1" applyFill="1" applyBorder="1" applyAlignment="1">
      <alignment horizontal="right" indent="1"/>
    </xf>
    <xf numFmtId="0" fontId="7" fillId="8" borderId="1" xfId="4" applyFont="1" applyFill="1" applyBorder="1"/>
    <xf numFmtId="165" fontId="7" fillId="8" borderId="1" xfId="1" applyNumberFormat="1" applyFont="1" applyFill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5" fillId="0" borderId="1" xfId="4" applyNumberFormat="1" applyFont="1" applyFill="1" applyBorder="1" applyAlignment="1">
      <alignment horizontal="right" indent="1"/>
    </xf>
    <xf numFmtId="164" fontId="15" fillId="8" borderId="1" xfId="4" applyNumberFormat="1" applyFont="1" applyFill="1" applyBorder="1" applyAlignment="1">
      <alignment horizontal="right" indent="1"/>
    </xf>
    <xf numFmtId="165" fontId="9" fillId="0" borderId="0" xfId="1" applyNumberFormat="1" applyFont="1"/>
    <xf numFmtId="164" fontId="7" fillId="0" borderId="0" xfId="0" applyNumberFormat="1" applyFont="1" applyAlignment="1">
      <alignment horizontal="right" indent="1"/>
    </xf>
    <xf numFmtId="164" fontId="7" fillId="0" borderId="1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right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right"/>
    </xf>
    <xf numFmtId="164" fontId="7" fillId="0" borderId="1" xfId="4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center" vertical="center"/>
    </xf>
    <xf numFmtId="165" fontId="7" fillId="8" borderId="2" xfId="1" applyNumberFormat="1" applyFont="1" applyFill="1" applyBorder="1"/>
    <xf numFmtId="164" fontId="7" fillId="8" borderId="1" xfId="4" applyNumberFormat="1" applyFont="1" applyFill="1" applyBorder="1" applyAlignment="1">
      <alignment horizontal="right" indent="1"/>
    </xf>
    <xf numFmtId="0" fontId="7" fillId="8" borderId="1" xfId="0" applyFont="1" applyFill="1" applyBorder="1"/>
    <xf numFmtId="164" fontId="7" fillId="0" borderId="12" xfId="4" applyNumberFormat="1" applyFont="1" applyFill="1" applyBorder="1" applyAlignment="1">
      <alignment horizontal="center"/>
    </xf>
    <xf numFmtId="164" fontId="7" fillId="3" borderId="1" xfId="3" applyNumberFormat="1" applyFont="1" applyFill="1" applyBorder="1" applyAlignment="1">
      <alignment horizontal="center"/>
    </xf>
    <xf numFmtId="9" fontId="9" fillId="3" borderId="12" xfId="3" applyFont="1" applyFill="1" applyBorder="1" applyAlignment="1">
      <alignment horizontal="center"/>
    </xf>
    <xf numFmtId="3" fontId="0" fillId="0" borderId="0" xfId="0" applyNumberFormat="1"/>
    <xf numFmtId="9" fontId="9" fillId="0" borderId="0" xfId="3" applyFont="1"/>
    <xf numFmtId="9" fontId="9" fillId="0" borderId="0" xfId="0" applyNumberFormat="1" applyFont="1"/>
    <xf numFmtId="164" fontId="7" fillId="0" borderId="0" xfId="4" applyNumberFormat="1" applyFont="1" applyFill="1" applyBorder="1" applyAlignment="1">
      <alignment horizontal="center"/>
    </xf>
    <xf numFmtId="165" fontId="9" fillId="0" borderId="0" xfId="0" applyNumberFormat="1" applyFont="1" applyAlignment="1">
      <alignment horizontal="right"/>
    </xf>
    <xf numFmtId="9" fontId="9" fillId="0" borderId="0" xfId="3" applyFont="1" applyFill="1"/>
    <xf numFmtId="0" fontId="7" fillId="7" borderId="5" xfId="0" applyFont="1" applyFill="1" applyBorder="1" applyAlignment="1">
      <alignment horizontal="center" vertical="center" wrapText="1"/>
    </xf>
    <xf numFmtId="0" fontId="16" fillId="0" borderId="12" xfId="0" applyFont="1" applyBorder="1"/>
    <xf numFmtId="3" fontId="16" fillId="0" borderId="12" xfId="0" applyNumberFormat="1" applyFont="1" applyBorder="1"/>
    <xf numFmtId="3" fontId="9" fillId="0" borderId="1" xfId="1" applyNumberFormat="1" applyFont="1" applyBorder="1"/>
    <xf numFmtId="1" fontId="9" fillId="0" borderId="1" xfId="0" applyNumberFormat="1" applyFont="1" applyBorder="1"/>
    <xf numFmtId="3" fontId="7" fillId="5" borderId="12" xfId="0" applyNumberFormat="1" applyFont="1" applyFill="1" applyBorder="1"/>
    <xf numFmtId="3" fontId="7" fillId="5" borderId="1" xfId="1" applyNumberFormat="1" applyFont="1" applyFill="1" applyBorder="1"/>
    <xf numFmtId="3" fontId="7" fillId="5" borderId="1" xfId="0" applyNumberFormat="1" applyFont="1" applyFill="1" applyBorder="1"/>
    <xf numFmtId="44" fontId="7" fillId="5" borderId="1" xfId="0" applyNumberFormat="1" applyFont="1" applyFill="1" applyBorder="1"/>
    <xf numFmtId="1" fontId="7" fillId="5" borderId="12" xfId="0" applyNumberFormat="1" applyFont="1" applyFill="1" applyBorder="1"/>
    <xf numFmtId="3" fontId="9" fillId="0" borderId="12" xfId="1" applyNumberFormat="1" applyFont="1" applyBorder="1"/>
    <xf numFmtId="1" fontId="9" fillId="0" borderId="12" xfId="0" applyNumberFormat="1" applyFont="1" applyBorder="1"/>
    <xf numFmtId="1" fontId="9" fillId="0" borderId="12" xfId="1" applyNumberFormat="1" applyFont="1" applyBorder="1"/>
    <xf numFmtId="164" fontId="7" fillId="5" borderId="1" xfId="0" applyNumberFormat="1" applyFont="1" applyFill="1" applyBorder="1" applyAlignment="1">
      <alignment horizontal="right" vertical="top"/>
    </xf>
    <xf numFmtId="0" fontId="7" fillId="5" borderId="1" xfId="0" applyFont="1" applyFill="1" applyBorder="1" applyAlignment="1">
      <alignment horizontal="right"/>
    </xf>
    <xf numFmtId="1" fontId="7" fillId="5" borderId="1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 vertical="top"/>
    </xf>
    <xf numFmtId="1" fontId="0" fillId="0" borderId="0" xfId="0" applyNumberFormat="1"/>
    <xf numFmtId="0" fontId="4" fillId="0" borderId="10" xfId="0" applyFont="1" applyBorder="1" applyAlignment="1">
      <alignment horizontal="right"/>
    </xf>
    <xf numFmtId="1" fontId="9" fillId="0" borderId="5" xfId="1" applyNumberFormat="1" applyFont="1" applyBorder="1"/>
    <xf numFmtId="1" fontId="9" fillId="0" borderId="1" xfId="1" applyNumberFormat="1" applyFont="1" applyBorder="1"/>
    <xf numFmtId="1" fontId="7" fillId="5" borderId="1" xfId="0" applyNumberFormat="1" applyFont="1" applyFill="1" applyBorder="1"/>
    <xf numFmtId="1" fontId="0" fillId="0" borderId="1" xfId="0" applyNumberFormat="1" applyBorder="1"/>
    <xf numFmtId="165" fontId="9" fillId="5" borderId="1" xfId="0" applyNumberFormat="1" applyFont="1" applyFill="1" applyBorder="1"/>
    <xf numFmtId="0" fontId="19" fillId="0" borderId="10" xfId="0" applyFont="1" applyBorder="1"/>
    <xf numFmtId="0" fontId="16" fillId="0" borderId="1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165" fontId="14" fillId="0" borderId="12" xfId="0" applyNumberFormat="1" applyFont="1" applyBorder="1" applyAlignment="1">
      <alignment horizontal="right"/>
    </xf>
    <xf numFmtId="3" fontId="9" fillId="0" borderId="0" xfId="0" applyNumberFormat="1" applyFont="1"/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right"/>
    </xf>
    <xf numFmtId="165" fontId="14" fillId="0" borderId="1" xfId="0" applyNumberFormat="1" applyFont="1" applyBorder="1" applyAlignment="1">
      <alignment horizontal="right"/>
    </xf>
    <xf numFmtId="9" fontId="9" fillId="0" borderId="0" xfId="0" applyNumberFormat="1" applyFont="1" applyAlignment="1">
      <alignment horizontal="left"/>
    </xf>
    <xf numFmtId="164" fontId="7" fillId="0" borderId="18" xfId="4" applyNumberFormat="1" applyFont="1" applyFill="1" applyBorder="1" applyAlignment="1">
      <alignment horizontal="center"/>
    </xf>
    <xf numFmtId="165" fontId="14" fillId="0" borderId="18" xfId="0" applyNumberFormat="1" applyFont="1" applyBorder="1" applyAlignment="1">
      <alignment horizontal="right"/>
    </xf>
    <xf numFmtId="165" fontId="9" fillId="0" borderId="18" xfId="1" applyNumberFormat="1" applyFont="1" applyBorder="1" applyAlignment="1">
      <alignment horizontal="right"/>
    </xf>
    <xf numFmtId="0" fontId="16" fillId="0" borderId="4" xfId="0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165" fontId="14" fillId="0" borderId="1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17" fillId="9" borderId="5" xfId="0" applyNumberFormat="1" applyFont="1" applyFill="1" applyBorder="1" applyAlignment="1">
      <alignment horizontal="right"/>
    </xf>
    <xf numFmtId="0" fontId="16" fillId="0" borderId="2" xfId="0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7" fillId="8" borderId="1" xfId="0" applyNumberFormat="1" applyFont="1" applyFill="1" applyBorder="1" applyAlignment="1">
      <alignment horizontal="right"/>
    </xf>
    <xf numFmtId="9" fontId="9" fillId="3" borderId="0" xfId="3" applyFont="1" applyFill="1" applyBorder="1"/>
    <xf numFmtId="9" fontId="9" fillId="3" borderId="0" xfId="3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3" fontId="17" fillId="9" borderId="5" xfId="0" applyNumberFormat="1" applyFont="1" applyFill="1" applyBorder="1" applyAlignment="1">
      <alignment horizontal="center"/>
    </xf>
    <xf numFmtId="3" fontId="17" fillId="9" borderId="1" xfId="0" applyNumberFormat="1" applyFont="1" applyFill="1" applyBorder="1" applyAlignment="1">
      <alignment horizontal="center"/>
    </xf>
    <xf numFmtId="165" fontId="7" fillId="8" borderId="1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165" fontId="9" fillId="3" borderId="12" xfId="1" applyNumberFormat="1" applyFont="1" applyFill="1" applyBorder="1" applyAlignment="1">
      <alignment horizontal="center"/>
    </xf>
    <xf numFmtId="165" fontId="7" fillId="8" borderId="2" xfId="1" applyNumberFormat="1" applyFont="1" applyFill="1" applyBorder="1" applyAlignment="1">
      <alignment horizontal="center"/>
    </xf>
    <xf numFmtId="165" fontId="9" fillId="0" borderId="1" xfId="1" quotePrefix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5" fontId="15" fillId="8" borderId="1" xfId="1" applyNumberFormat="1" applyFont="1" applyFill="1" applyBorder="1" applyAlignment="1">
      <alignment horizontal="center"/>
    </xf>
    <xf numFmtId="3" fontId="17" fillId="9" borderId="4" xfId="0" applyNumberFormat="1" applyFont="1" applyFill="1" applyBorder="1" applyAlignment="1">
      <alignment horizontal="right"/>
    </xf>
    <xf numFmtId="3" fontId="17" fillId="9" borderId="4" xfId="0" applyNumberFormat="1" applyFont="1" applyFill="1" applyBorder="1"/>
    <xf numFmtId="164" fontId="15" fillId="8" borderId="1" xfId="4" applyNumberFormat="1" applyFont="1" applyFill="1" applyBorder="1" applyAlignment="1">
      <alignment horizontal="center"/>
    </xf>
    <xf numFmtId="0" fontId="7" fillId="8" borderId="1" xfId="4" applyFont="1" applyFill="1" applyBorder="1" applyAlignment="1">
      <alignment horizontal="center"/>
    </xf>
    <xf numFmtId="3" fontId="16" fillId="0" borderId="4" xfId="0" applyNumberFormat="1" applyFont="1" applyBorder="1" applyAlignment="1">
      <alignment horizontal="right"/>
    </xf>
    <xf numFmtId="165" fontId="9" fillId="0" borderId="0" xfId="1" applyNumberFormat="1" applyFont="1" applyAlignment="1">
      <alignment horizontal="center"/>
    </xf>
    <xf numFmtId="3" fontId="17" fillId="9" borderId="1" xfId="0" applyNumberFormat="1" applyFont="1" applyFill="1" applyBorder="1" applyAlignment="1">
      <alignment horizontal="right"/>
    </xf>
    <xf numFmtId="0" fontId="9" fillId="0" borderId="1" xfId="1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165" fontId="0" fillId="3" borderId="1" xfId="0" applyNumberFormat="1" applyFill="1" applyBorder="1"/>
    <xf numFmtId="0" fontId="16" fillId="0" borderId="5" xfId="0" applyFont="1" applyBorder="1"/>
    <xf numFmtId="9" fontId="9" fillId="3" borderId="1" xfId="3" applyFont="1" applyFill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4" fontId="7" fillId="3" borderId="0" xfId="0" applyNumberFormat="1" applyFont="1" applyFill="1" applyAlignment="1">
      <alignment horizontal="center"/>
    </xf>
    <xf numFmtId="0" fontId="9" fillId="3" borderId="0" xfId="0" applyFont="1" applyFill="1"/>
    <xf numFmtId="166" fontId="7" fillId="7" borderId="5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Border="1"/>
    <xf numFmtId="166" fontId="7" fillId="5" borderId="12" xfId="1" applyNumberFormat="1" applyFont="1" applyFill="1" applyBorder="1"/>
    <xf numFmtId="166" fontId="9" fillId="0" borderId="12" xfId="1" applyNumberFormat="1" applyFont="1" applyBorder="1"/>
    <xf numFmtId="164" fontId="4" fillId="0" borderId="0" xfId="0" applyNumberFormat="1" applyFont="1"/>
    <xf numFmtId="0" fontId="8" fillId="7" borderId="5" xfId="0" applyFont="1" applyFill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right"/>
    </xf>
    <xf numFmtId="44" fontId="7" fillId="7" borderId="4" xfId="2" applyFont="1" applyFill="1" applyBorder="1" applyAlignment="1">
      <alignment horizontal="center" vertical="center"/>
    </xf>
    <xf numFmtId="44" fontId="7" fillId="7" borderId="4" xfId="2" applyFont="1" applyFill="1" applyBorder="1" applyAlignment="1">
      <alignment horizontal="center" vertical="center" wrapText="1"/>
    </xf>
    <xf numFmtId="164" fontId="8" fillId="7" borderId="12" xfId="4" applyNumberFormat="1" applyFont="1" applyFill="1" applyBorder="1" applyAlignment="1">
      <alignment horizontal="center"/>
    </xf>
    <xf numFmtId="165" fontId="8" fillId="7" borderId="1" xfId="1" applyNumberFormat="1" applyFont="1" applyFill="1" applyBorder="1" applyAlignment="1">
      <alignment horizontal="right"/>
    </xf>
    <xf numFmtId="165" fontId="8" fillId="7" borderId="1" xfId="1" applyNumberFormat="1" applyFont="1" applyFill="1" applyBorder="1" applyAlignment="1">
      <alignment horizontal="center"/>
    </xf>
    <xf numFmtId="165" fontId="8" fillId="7" borderId="12" xfId="0" applyNumberFormat="1" applyFont="1" applyFill="1" applyBorder="1" applyAlignment="1">
      <alignment horizontal="right"/>
    </xf>
    <xf numFmtId="164" fontId="8" fillId="7" borderId="1" xfId="4" applyNumberFormat="1" applyFont="1" applyFill="1" applyBorder="1" applyAlignment="1">
      <alignment horizontal="center"/>
    </xf>
    <xf numFmtId="165" fontId="8" fillId="7" borderId="1" xfId="0" applyNumberFormat="1" applyFont="1" applyFill="1" applyBorder="1" applyAlignment="1">
      <alignment horizontal="right"/>
    </xf>
    <xf numFmtId="165" fontId="8" fillId="7" borderId="1" xfId="0" applyNumberFormat="1" applyFont="1" applyFill="1" applyBorder="1" applyAlignment="1">
      <alignment horizontal="center"/>
    </xf>
    <xf numFmtId="165" fontId="9" fillId="0" borderId="0" xfId="3" applyNumberFormat="1" applyFont="1" applyFill="1"/>
    <xf numFmtId="164" fontId="7" fillId="7" borderId="4" xfId="2" applyNumberFormat="1" applyFont="1" applyFill="1" applyBorder="1" applyAlignment="1">
      <alignment horizontal="center" vertical="center" wrapText="1"/>
    </xf>
    <xf numFmtId="165" fontId="8" fillId="7" borderId="1" xfId="1" applyNumberFormat="1" applyFont="1" applyFill="1" applyBorder="1"/>
    <xf numFmtId="3" fontId="18" fillId="10" borderId="5" xfId="0" applyNumberFormat="1" applyFont="1" applyFill="1" applyBorder="1" applyAlignment="1">
      <alignment horizontal="right"/>
    </xf>
    <xf numFmtId="3" fontId="18" fillId="10" borderId="4" xfId="0" applyNumberFormat="1" applyFont="1" applyFill="1" applyBorder="1" applyAlignment="1">
      <alignment horizontal="right"/>
    </xf>
    <xf numFmtId="0" fontId="18" fillId="10" borderId="4" xfId="0" applyFont="1" applyFill="1" applyBorder="1" applyAlignment="1">
      <alignment horizontal="right"/>
    </xf>
    <xf numFmtId="3" fontId="18" fillId="10" borderId="5" xfId="0" applyNumberFormat="1" applyFont="1" applyFill="1" applyBorder="1" applyAlignment="1">
      <alignment horizontal="center"/>
    </xf>
    <xf numFmtId="164" fontId="8" fillId="0" borderId="0" xfId="4" applyNumberFormat="1" applyFont="1" applyFill="1" applyBorder="1" applyAlignment="1">
      <alignment horizontal="right" indent="1"/>
    </xf>
    <xf numFmtId="0" fontId="8" fillId="0" borderId="0" xfId="4" applyFont="1" applyFill="1" applyBorder="1"/>
    <xf numFmtId="3" fontId="18" fillId="0" borderId="0" xfId="0" applyNumberFormat="1" applyFont="1" applyAlignment="1">
      <alignment horizontal="right"/>
    </xf>
    <xf numFmtId="164" fontId="8" fillId="7" borderId="12" xfId="0" applyNumberFormat="1" applyFont="1" applyFill="1" applyBorder="1" applyAlignment="1">
      <alignment horizontal="center"/>
    </xf>
    <xf numFmtId="0" fontId="8" fillId="7" borderId="1" xfId="0" applyFont="1" applyFill="1" applyBorder="1"/>
    <xf numFmtId="9" fontId="8" fillId="7" borderId="15" xfId="3" applyFont="1" applyFill="1" applyBorder="1"/>
    <xf numFmtId="9" fontId="8" fillId="7" borderId="15" xfId="3" applyFont="1" applyFill="1" applyBorder="1" applyAlignment="1">
      <alignment horizontal="center"/>
    </xf>
    <xf numFmtId="0" fontId="8" fillId="7" borderId="12" xfId="0" applyFont="1" applyFill="1" applyBorder="1"/>
    <xf numFmtId="9" fontId="8" fillId="7" borderId="3" xfId="3" applyFont="1" applyFill="1" applyBorder="1"/>
    <xf numFmtId="9" fontId="8" fillId="7" borderId="3" xfId="3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9" fontId="8" fillId="7" borderId="1" xfId="3" applyFont="1" applyFill="1" applyBorder="1"/>
    <xf numFmtId="9" fontId="8" fillId="7" borderId="1" xfId="3" applyFont="1" applyFill="1" applyBorder="1" applyAlignment="1">
      <alignment horizontal="center"/>
    </xf>
    <xf numFmtId="9" fontId="8" fillId="7" borderId="12" xfId="3" applyFont="1" applyFill="1" applyBorder="1"/>
    <xf numFmtId="9" fontId="8" fillId="7" borderId="12" xfId="3" applyFont="1" applyFill="1" applyBorder="1" applyAlignment="1">
      <alignment horizontal="center"/>
    </xf>
    <xf numFmtId="9" fontId="9" fillId="0" borderId="1" xfId="3" applyFont="1" applyFill="1" applyBorder="1" applyAlignment="1">
      <alignment horizontal="center"/>
    </xf>
    <xf numFmtId="9" fontId="8" fillId="7" borderId="1" xfId="3" applyFont="1" applyFill="1" applyBorder="1" applyAlignment="1">
      <alignment horizontal="right"/>
    </xf>
    <xf numFmtId="9" fontId="9" fillId="3" borderId="12" xfId="3" applyFont="1" applyFill="1" applyBorder="1" applyAlignment="1">
      <alignment horizontal="right"/>
    </xf>
    <xf numFmtId="9" fontId="8" fillId="7" borderId="12" xfId="3" applyFont="1" applyFill="1" applyBorder="1" applyAlignment="1">
      <alignment horizontal="right"/>
    </xf>
    <xf numFmtId="0" fontId="22" fillId="0" borderId="0" xfId="0" applyFont="1"/>
    <xf numFmtId="0" fontId="9" fillId="0" borderId="0" xfId="0" applyFont="1" applyAlignment="1">
      <alignment vertical="center"/>
    </xf>
    <xf numFmtId="0" fontId="23" fillId="0" borderId="0" xfId="0" applyFont="1"/>
    <xf numFmtId="164" fontId="24" fillId="0" borderId="0" xfId="0" applyNumberFormat="1" applyFont="1"/>
    <xf numFmtId="164" fontId="24" fillId="0" borderId="0" xfId="0" applyNumberFormat="1" applyFont="1" applyAlignment="1">
      <alignment horizontal="left"/>
    </xf>
    <xf numFmtId="44" fontId="20" fillId="2" borderId="0" xfId="2" applyFont="1" applyFill="1" applyBorder="1" applyAlignment="1">
      <alignment horizontal="center" vertical="center"/>
    </xf>
    <xf numFmtId="44" fontId="21" fillId="2" borderId="0" xfId="2" applyFont="1" applyFill="1" applyBorder="1" applyAlignment="1">
      <alignment horizontal="center" vertical="center"/>
    </xf>
    <xf numFmtId="0" fontId="8" fillId="7" borderId="3" xfId="4" applyFont="1" applyFill="1" applyBorder="1" applyAlignment="1">
      <alignment horizontal="center"/>
    </xf>
    <xf numFmtId="0" fontId="8" fillId="7" borderId="2" xfId="4" applyFont="1" applyFill="1" applyBorder="1" applyAlignment="1">
      <alignment horizontal="center"/>
    </xf>
    <xf numFmtId="164" fontId="22" fillId="0" borderId="19" xfId="0" applyNumberFormat="1" applyFont="1" applyBorder="1" applyAlignment="1">
      <alignment horizontal="left"/>
    </xf>
    <xf numFmtId="44" fontId="21" fillId="2" borderId="14" xfId="2" applyFont="1" applyFill="1" applyBorder="1" applyAlignment="1">
      <alignment horizontal="center" vertical="center"/>
    </xf>
    <xf numFmtId="44" fontId="21" fillId="2" borderId="13" xfId="2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44" fontId="5" fillId="6" borderId="1" xfId="2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56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_(* #,##0.0_);_(* \(#,##0.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5C8091"/>
      <color rgb="FF082C44"/>
      <color rgb="FFDDEBF7"/>
      <color rgb="FFDAEEF3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</xdr:colOff>
      <xdr:row>1</xdr:row>
      <xdr:rowOff>16841</xdr:rowOff>
    </xdr:from>
    <xdr:ext cx="5172075" cy="639362"/>
    <xdr:pic>
      <xdr:nvPicPr>
        <xdr:cNvPr id="2" name="Picture 1">
          <a:extLst>
            <a:ext uri="{FF2B5EF4-FFF2-40B4-BE49-F238E27FC236}">
              <a16:creationId xmlns:a16="http://schemas.microsoft.com/office/drawing/2014/main" id="{DF4E4370-BF4C-4BC8-AE23-461D4D6C8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02566"/>
          <a:ext cx="5172075" cy="6393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46520</xdr:rowOff>
    </xdr:from>
    <xdr:ext cx="5124450" cy="636996"/>
    <xdr:pic>
      <xdr:nvPicPr>
        <xdr:cNvPr id="2" name="Picture 1">
          <a:extLst>
            <a:ext uri="{FF2B5EF4-FFF2-40B4-BE49-F238E27FC236}">
              <a16:creationId xmlns:a16="http://schemas.microsoft.com/office/drawing/2014/main" id="{C8BE73FF-6BC7-4D77-8F52-E8056A3B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520"/>
          <a:ext cx="5124450" cy="63699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177800</xdr:rowOff>
    </xdr:from>
    <xdr:ext cx="4914900" cy="627471"/>
    <xdr:pic>
      <xdr:nvPicPr>
        <xdr:cNvPr id="2" name="Picture 1">
          <a:extLst>
            <a:ext uri="{FF2B5EF4-FFF2-40B4-BE49-F238E27FC236}">
              <a16:creationId xmlns:a16="http://schemas.microsoft.com/office/drawing/2014/main" id="{B58B4324-D1C5-44CB-B0FA-2A75E3F12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177800"/>
          <a:ext cx="4914900" cy="627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E9661-FCF6-4BD2-B9D4-027E221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307EC1-7121-446D-851D-31D5D2AF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552450</xdr:colOff>
      <xdr:row>1</xdr:row>
      <xdr:rowOff>11521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FB1FF7-4F2D-498B-A67D-617D233C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5381625" cy="6496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180858</xdr:colOff>
      <xdr:row>1</xdr:row>
      <xdr:rowOff>11521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180858</xdr:colOff>
      <xdr:row>1</xdr:row>
      <xdr:rowOff>11521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F5DE1-3BB9-4CD0-B28C-82EFF211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180858</xdr:colOff>
      <xdr:row>1</xdr:row>
      <xdr:rowOff>11521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F60B90-DFA9-4693-BA9A-22282A48A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180858</xdr:colOff>
      <xdr:row>1</xdr:row>
      <xdr:rowOff>11521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A0F5CF-95B0-4735-A9C9-8A91A2CB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4</xdr:col>
      <xdr:colOff>1196975</xdr:colOff>
      <xdr:row>1</xdr:row>
      <xdr:rowOff>11521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5229225" cy="6496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68873</xdr:colOff>
      <xdr:row>0</xdr:row>
      <xdr:rowOff>104775</xdr:rowOff>
    </xdr:from>
    <xdr:to>
      <xdr:col>4</xdr:col>
      <xdr:colOff>1638300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73" y="104775"/>
          <a:ext cx="4769827" cy="542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1457325</xdr:colOff>
      <xdr:row>1</xdr:row>
      <xdr:rowOff>11521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4D708E1-8EDA-426F-99EA-ACD93D244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4914900" cy="6496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55E1A2D-87FC-4C8B-98E1-2BCFEC62166E}" name="Table195" displayName="Table195" ref="B7:J53" totalsRowShown="0" headerRowDxfId="155" dataDxfId="153" headerRowBorderDxfId="154">
  <autoFilter ref="B7:J53" xr:uid="{840A345A-9C37-4731-B2D8-1090A49E6E35}"/>
  <tableColumns count="9">
    <tableColumn id="1" xr3:uid="{9ACCA062-BD55-4BB7-B5DA-4059D9437AA8}" name="Fecha" dataDxfId="152" totalsRowDxfId="151"/>
    <tableColumn id="3" xr3:uid="{D5A37982-1110-4E72-96C4-5BAEAE5B7646}" name="Presencial" dataDxfId="150" totalsRowDxfId="149"/>
    <tableColumn id="4" xr3:uid="{4D9F77F7-E142-4E96-88E2-318889DBA2C1}" name="Correo" dataDxfId="148" totalsRowDxfId="147"/>
    <tableColumn id="5" xr3:uid="{F7780D7E-32E0-4301-BD83-6A9B2C9AAC47}" name="Teléfono" dataDxfId="146" totalsRowDxfId="145"/>
    <tableColumn id="6" xr3:uid="{9EA6D1A6-2A4D-485F-AAA3-7AD80326F044}" name="Chat" dataDxfId="144" totalsRowDxfId="143"/>
    <tableColumn id="2" xr3:uid="{282B8254-0154-4E83-B2C7-7750CC966632}" name="WhatsApp" dataDxfId="142" totalsRowDxfId="141"/>
    <tableColumn id="9" xr3:uid="{B8665046-2AD9-4BDA-9408-CB8A4E66C705}" name="Atención Virtual" dataDxfId="140" totalsRowDxfId="139" dataCellStyle="Millares"/>
    <tableColumn id="7" xr3:uid="{B37B8577-D263-4155-B43C-FA72C2ACD287}" name="Redes Sociales" dataDxfId="138"/>
    <tableColumn id="8" xr3:uid="{60411798-4E5C-446E-85EB-4BE609625775}" name="Total" dataDxfId="137" totalsRowDxfId="13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5EED1F-14C0-43D5-B9E6-0FB4DEC978B9}" name="Table3107" displayName="Table3107" ref="B7:K8" totalsRowShown="0" headerRowDxfId="135" dataDxfId="133" headerRowBorderDxfId="134">
  <autoFilter ref="B7:K8" xr:uid="{F043A1AD-D2F8-4FC8-B124-0A5DCBBBE453}"/>
  <tableColumns count="10">
    <tableColumn id="1" xr3:uid="{2E4E6F51-6491-48A6-89E0-F52A457C9374}" name="Fecha" dataDxfId="132"/>
    <tableColumn id="2" xr3:uid="{74A00C7E-5CF4-4777-93F7-55FB80682D59}" name="Razón" dataDxfId="131"/>
    <tableColumn id="3" xr3:uid="{EE035844-BF46-4737-B3AE-B2624301029D}" name="Presencial" dataDxfId="130"/>
    <tableColumn id="4" xr3:uid="{6A23B6F1-3067-4304-B35A-77DCEE32527E}" name="Correo Electrónico" dataDxfId="129"/>
    <tableColumn id="5" xr3:uid="{540134DC-6052-438E-BC2E-FECEFC88F537}" name="Telefono" dataDxfId="128"/>
    <tableColumn id="6" xr3:uid="{A6319585-C2CC-45B4-8221-D071DC36BE86}" name="Chat" dataDxfId="127"/>
    <tableColumn id="10" xr3:uid="{D3740495-51DD-4202-9F36-877FF672E579}" name="WhatsApp" dataDxfId="126" dataCellStyle="Millares"/>
    <tableColumn id="9" xr3:uid="{0B0AA37C-39E5-468D-A64C-6BF91E71A685}" name="Atención Virtual" dataDxfId="125" dataCellStyle="Millares"/>
    <tableColumn id="7" xr3:uid="{54333AB6-81E7-4939-956E-89601BC1CB92}" name="Redes Sociales" dataDxfId="124"/>
    <tableColumn id="8" xr3:uid="{8F8E33FE-0D84-461A-99DF-4B6E94DD4AB6}" name="Total Razón" dataDxfId="123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7BB02A9-3CDA-42A2-885D-3B34A6B63978}" name="Table4118" displayName="Table4118" ref="B7:L111" totalsRowShown="0" headerRowDxfId="122" dataDxfId="120" headerRowBorderDxfId="121" tableBorderDxfId="119" totalsRowBorderDxfId="118">
  <autoFilter ref="B7:L111" xr:uid="{98B95176-BCA5-4888-B409-45C278A5B77E}"/>
  <sortState xmlns:xlrd2="http://schemas.microsoft.com/office/spreadsheetml/2017/richdata2" ref="B8:L15">
    <sortCondition ref="B7:B15"/>
  </sortState>
  <tableColumns count="11">
    <tableColumn id="2" xr3:uid="{50DD0F27-B141-4AB2-9A0F-27A6C776F05C}" name="Fecha" dataDxfId="117"/>
    <tableColumn id="1" xr3:uid="{9B19E6B4-E615-4359-B622-6E36833F6BB6}" name="Concepto" dataDxfId="116"/>
    <tableColumn id="4" xr3:uid="{9C948EE2-7BF8-430B-BB87-6814962DD7AC}" name="Presencial" dataDxfId="115"/>
    <tableColumn id="6" xr3:uid="{F1B884BE-28A4-4202-9689-647FC090CDA9}" name="Correo Electrónico" dataDxfId="114"/>
    <tableColumn id="7" xr3:uid="{B647A7D7-FE18-4644-B01A-B82A4CB0BA68}" name="Teléfono" dataDxfId="113"/>
    <tableColumn id="5" xr3:uid="{1DDBC481-494E-4AF4-9F03-F8BEC42D9899}" name="Chat" dataDxfId="112"/>
    <tableColumn id="10" xr3:uid="{D9580730-FF8D-4A42-9CB5-16233C1424C4}" name="WhasApp" dataDxfId="111" dataCellStyle="Porcentaje"/>
    <tableColumn id="3" xr3:uid="{E3D8AC5D-5D10-4C7D-9764-C60A22DB34CB}" name="Redes Sociales" dataDxfId="110"/>
    <tableColumn id="11" xr3:uid="{9D872756-BF70-457C-B418-E228C60BCBF0}" name="Atención virtual" dataDxfId="109" dataCellStyle="Porcentaje"/>
    <tableColumn id="8" xr3:uid="{0C3BDCE8-82C0-4DF7-BE7E-6AECFAFF3D4E}" name="General" dataDxfId="108"/>
    <tableColumn id="9" xr3:uid="{ED45F349-69BB-4201-ADD5-71F2A897006F}" name="Meta" dataDxfId="107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4642B6-D657-4089-BAD8-1AF425ADE8CB}" name="Table242" displayName="Table242" ref="B4:S67" totalsRowShown="0" headerRowDxfId="106" dataDxfId="104" headerRowBorderDxfId="105" tableBorderDxfId="103" totalsRowBorderDxfId="102">
  <autoFilter ref="B4:S67" xr:uid="{734642B6-D657-4089-BAD8-1AF425ADE8CB}"/>
  <tableColumns count="18">
    <tableColumn id="1" xr3:uid="{D5CEA718-CBE4-4479-9815-65093B4B8D14}" name="Fecha" dataDxfId="101" totalsRowDxfId="100"/>
    <tableColumn id="2" xr3:uid="{F5C6AF3E-EF4C-4CD0-A61A-D52AEE97C91B}" name="Recibidos" dataDxfId="99" totalsRowDxfId="98"/>
    <tableColumn id="7" xr3:uid="{B1D3845A-82C8-412D-8151-B580027F2031}" name="Reclamaciones" dataDxfId="97" totalsRowDxfId="96"/>
    <tableColumn id="6" xr3:uid="{8B472332-7B1A-4F79-AC55-066EF1C5ABCC}" name="Reconsideraciones" dataDxfId="95" totalsRowDxfId="94"/>
    <tableColumn id="3" xr3:uid="{00911DF7-7D03-4EB1-8C4B-F1C8F70DA518}" name="Desactivados" dataDxfId="93" totalsRowDxfId="92"/>
    <tableColumn id="5" xr3:uid="{13EB0B33-2950-47FA-8E2D-5A3112DAD7F6}" name="Completados" dataDxfId="91" totalsRowDxfId="90"/>
    <tableColumn id="8" xr3:uid="{BC8F23C4-0ED2-4CE7-A214-5083A5BE2CE1}" name="Tiempo de Respuesta" dataDxfId="89" totalsRowDxfId="88"/>
    <tableColumn id="4" xr3:uid="{A50FDA74-98CF-414E-B82D-C59144BBBDE3}" name="Pendientes" dataDxfId="87" totalsRowDxfId="86"/>
    <tableColumn id="18" xr3:uid="{2FE0450E-CE7E-4CA8-9ECA-8210322705AC}" name="Con decisión" dataDxfId="85" totalsRowDxfId="84"/>
    <tableColumn id="19" xr3:uid="{6298BC22-6BDA-40D5-853F-5E39A0F1579F}" name="Sin decisión" dataDxfId="83" totalsRowDxfId="82"/>
    <tableColumn id="17" xr3:uid="{86A0A72F-AEEA-4F3B-9F3C-975EE5526B05}" name="Inadmisibles" dataDxfId="81" totalsRowDxfId="80"/>
    <tableColumn id="9" xr3:uid="{FD18BCD4-104F-4175-9A49-2B9255735613}" name="Favorable  " dataDxfId="79" totalsRowDxfId="78"/>
    <tableColumn id="10" xr3:uid="{16AF9A50-016A-43F5-9F1C-62DEC82EDB1A}" name="Desfavorable" dataDxfId="77" totalsRowDxfId="76"/>
    <tableColumn id="11" xr3:uid="{80A87EFE-49EB-4E2A-A8AD-667CE9E8BC0A}" name="% Favorable" dataDxfId="75" totalsRowDxfId="74">
      <calculatedColumnFormula>+M5/(M5+N5)</calculatedColumnFormula>
    </tableColumn>
    <tableColumn id="12" xr3:uid="{22AEA29C-544F-49DA-A5A4-4A584DAB45C5}" name="% Desfavorable" dataDxfId="73" totalsRowDxfId="72">
      <calculatedColumnFormula>+N5/(M5+N5)</calculatedColumnFormula>
    </tableColumn>
    <tableColumn id="13" xr3:uid="{86960DC7-E447-4C63-BBF0-AB3289305E48}" name="Total Mensual" dataDxfId="71" totalsRowDxfId="70"/>
    <tableColumn id="14" xr3:uid="{E8A86636-61F7-4935-A27E-B15A8EC8C2EA}" name="Promedio por caso" dataDxfId="69" totalsRowDxfId="68">
      <calculatedColumnFormula>+Q5/S5</calculatedColumnFormula>
    </tableColumn>
    <tableColumn id="20" xr3:uid="{280765A6-212F-413C-824C-3FCADC674E63}" name="Reclamaciones favorables que implicaron devolución" dataDxfId="67" totalsRow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B3F343-4E1F-4DD1-849F-B88F1829BD03}" name="Table2263" displayName="Table2263" ref="B4:W67" headerRowDxfId="65" dataDxfId="63" totalsRowDxfId="61" headerRowBorderDxfId="64" tableBorderDxfId="62" totalsRowBorderDxfId="60">
  <autoFilter ref="B4:W67" xr:uid="{EAB3F343-4E1F-4DD1-849F-B88F1829BD03}"/>
  <tableColumns count="22">
    <tableColumn id="1" xr3:uid="{AB451362-CEC0-4859-A8F8-093F7D7A6D26}" name="Fecha" totalsRowLabel="T3 2022" dataDxfId="59" totalsRowDxfId="58"/>
    <tableColumn id="2" xr3:uid="{8BBD2F6E-866D-4E54-9951-F74AC8FDB6AA}" name="0.15% a Transferencias" totalsRowFunction="custom" dataDxfId="57" totalsRowDxfId="56">
      <totalsRowFormula>+SUM(C36:C38)</totalsRowFormula>
    </tableColumn>
    <tableColumn id="4" xr3:uid="{7FA351D3-496C-4B44-B668-B8B9F18C8019}" name="Beneficios" totalsRowFunction="custom" dataDxfId="55" totalsRowDxfId="54">
      <totalsRowFormula>+SUM(D36:D38)</totalsRowFormula>
    </tableColumn>
    <tableColumn id="5" xr3:uid="{1C92A6C2-A540-48D5-BAC1-3611469A9E9D}" name="Bloqueo de Cuenta" totalsRowFunction="custom" dataDxfId="53" totalsRowDxfId="52">
      <totalsRowFormula>+SUM(E36:E38)</totalsRowFormula>
    </tableColumn>
    <tableColumn id="6" xr3:uid="{BC8044A8-582E-438A-84DC-53B9B4B57CFC}" name="Buró de Crédito" totalsRowFunction="custom" dataDxfId="51" totalsRowDxfId="50">
      <totalsRowFormula>+SUM(F36:F38)</totalsRowFormula>
    </tableColumn>
    <tableColumn id="3" xr3:uid="{9418ECEC-F980-4F86-BB2D-E5170A470FEC}" name="Problemas en Cajero" totalsRowFunction="custom" dataDxfId="49" totalsRowDxfId="48">
      <totalsRowFormula>+SUM(G36:G38)</totalsRowFormula>
    </tableColumn>
    <tableColumn id="7" xr3:uid="{F24AA84E-9079-4500-BB39-5F0F2058DE0F}" name="Cancelación Producto" totalsRowFunction="custom" dataDxfId="47" totalsRowDxfId="46">
      <totalsRowFormula>+SUM(H36:H38)</totalsRowFormula>
    </tableColumn>
    <tableColumn id="8" xr3:uid="{1779FC4F-62BE-4813-A63C-BAA51ECF38BD}" name="Cargos" totalsRowFunction="custom" dataDxfId="45" totalsRowDxfId="44">
      <totalsRowFormula>+SUM(I36:I38)</totalsRowFormula>
    </tableColumn>
    <tableColumn id="9" xr3:uid="{A385AEBB-C43B-4CDB-9118-F0B3D8F8D372}" name="Consumos" totalsRowFunction="custom" dataDxfId="43" totalsRowDxfId="42">
      <totalsRowFormula>+SUM(J36:J38)</totalsRowFormula>
    </tableColumn>
    <tableColumn id="10" xr3:uid="{4866B3BA-85A5-4AD2-BF75-7068B1C36B95}" name="Depósitos" totalsRowFunction="custom" dataDxfId="41" totalsRowDxfId="40">
      <totalsRowFormula>+SUM(K36:K38)</totalsRowFormula>
    </tableColumn>
    <tableColumn id="11" xr3:uid="{A13EEF4C-4A88-4772-AE8C-3A8C426ACE3E}" name="Devolución" totalsRowFunction="custom" dataDxfId="39" totalsRowDxfId="38">
      <totalsRowFormula>+SUM(L36:L38)</totalsRowFormula>
    </tableColumn>
    <tableColumn id="12" xr3:uid="{5592FA9E-0FBA-4F5B-88D6-C88944952D11}" name="Débitos" totalsRowFunction="custom" dataDxfId="37" totalsRowDxfId="36">
      <totalsRowFormula>+SUM(M36:M38)</totalsRowFormula>
    </tableColumn>
    <tableColumn id="13" xr3:uid="{9A32E530-DD96-4BDE-925E-CB5F455082BD}" name="Error Intereses" totalsRowFunction="custom" dataDxfId="35" totalsRowDxfId="34">
      <totalsRowFormula>+SUM(N36:N38)</totalsRowFormula>
    </tableColumn>
    <tableColumn id="22" xr3:uid="{5E980508-6FBE-4A61-BFA6-2ECCB6A8D9B3}" name="Estados de Cuenta" totalsRowFunction="custom" dataDxfId="33" totalsRowDxfId="32">
      <totalsRowFormula>+SUM(O36:O38)</totalsRowFormula>
    </tableColumn>
    <tableColumn id="14" xr3:uid="{5A540DCA-DBF9-4F81-8A77-B02C5700C909}" name="Otros" totalsRowFunction="custom" dataDxfId="31" totalsRowDxfId="30">
      <totalsRowFormula>+SUM(P36:P38)</totalsRowFormula>
    </tableColumn>
    <tableColumn id="15" xr3:uid="{1F09FBC9-6540-44CD-A842-66EACB73B106}" name="Pagos" totalsRowFunction="custom" dataDxfId="29" totalsRowDxfId="28">
      <totalsRowFormula>+SUM(Q36:Q38)</totalsRowFormula>
    </tableColumn>
    <tableColumn id="16" xr3:uid="{4130A043-EC08-4779-9502-CAC8DA2894F4}" name="Producto No Autorizado" totalsRowFunction="custom" dataDxfId="27" totalsRowDxfId="26">
      <totalsRowFormula>+SUM(R36:R38)</totalsRowFormula>
    </tableColumn>
    <tableColumn id="17" xr3:uid="{5F0584A1-0D15-4B0C-A4C3-723E83DAD608}" name="Problemas con Préstamos" totalsRowFunction="custom" dataDxfId="25" totalsRowDxfId="24">
      <totalsRowFormula>+SUM(S36:S38)</totalsRowFormula>
    </tableColumn>
    <tableColumn id="18" xr3:uid="{23F1B2A7-8868-499D-A736-D3B28911A539}" name="Publicidad Engañosa" totalsRowFunction="custom" dataDxfId="23" totalsRowDxfId="22">
      <totalsRowFormula>+SUM(T36:T38)</totalsRowFormula>
    </tableColumn>
    <tableColumn id="19" xr3:uid="{CE04320B-5EA3-4D19-939B-7EB124613039}" name="Retiros" totalsRowFunction="custom" dataDxfId="21" totalsRowDxfId="20">
      <totalsRowFormula>+SUM(U36:U38)</totalsRowFormula>
    </tableColumn>
    <tableColumn id="20" xr3:uid="{A5841CB0-FF11-4F9C-BA69-51188DDA5849}" name="Transacción" totalsRowFunction="custom" dataDxfId="19" totalsRowDxfId="18">
      <totalsRowFormula>+SUM(V36:V38)</totalsRowFormula>
    </tableColumn>
    <tableColumn id="21" xr3:uid="{2BA0AF03-99B1-48D3-A185-C687DE105DF4}" name="Transferencias" totalsRowFunction="custom" dataDxfId="17" totalsRowDxfId="16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712EA6-9079-409E-BE38-2641B01511C7}" name="Table2574" displayName="Table2574" ref="B4:D66" totalsRowShown="0" headerRowDxfId="15" dataDxfId="13" headerRowBorderDxfId="14" tableBorderDxfId="12" totalsRowBorderDxfId="11">
  <autoFilter ref="B4:D66" xr:uid="{12712EA6-9079-409E-BE38-2641B01511C7}"/>
  <tableColumns count="3">
    <tableColumn id="1" xr3:uid="{974644B5-7F94-426E-AC58-28EF77977CF2}" name="Fecha" dataDxfId="10"/>
    <tableColumn id="2" xr3:uid="{27DCD2DD-B2AB-4ECF-A42D-1A35D09B2A00}" name="Solicitudes" dataDxfId="9"/>
    <tableColumn id="3" xr3:uid="{4186D0CC-B97A-432D-B561-E9F0A0789132}" name="Entregas" dataDxfId="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3AA081-42E4-4F17-86A6-B2590B3EE8B9}" name="Table25812" displayName="Table25812" ref="B4:D67" totalsRowShown="0" headerRowDxfId="7" dataDxfId="5" headerRowBorderDxfId="6" tableBorderDxfId="4" totalsRowBorderDxfId="3">
  <autoFilter ref="B4:D67" xr:uid="{483AA081-42E4-4F17-86A6-B2590B3EE8B9}"/>
  <tableColumns count="3">
    <tableColumn id="1" xr3:uid="{0591C1D7-DF41-4291-9934-973714E039CB}" name="Fecha" dataDxfId="2"/>
    <tableColumn id="2" xr3:uid="{4EAD87A0-6862-462A-9990-B6614C1C3ECF}" name="Recibidos" dataDxfId="1"/>
    <tableColumn id="3" xr3:uid="{5A23C134-1257-45AA-B15B-690043BB6877}" name="Respondido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453125" defaultRowHeight="14.5" x14ac:dyDescent="0.35"/>
  <cols>
    <col min="4" max="4" width="18.1796875" customWidth="1"/>
    <col min="5" max="5" width="21.54296875" bestFit="1" customWidth="1"/>
    <col min="7" max="7" width="18.54296875" bestFit="1" customWidth="1"/>
    <col min="8" max="8" width="21.54296875" bestFit="1" customWidth="1"/>
  </cols>
  <sheetData>
    <row r="3" spans="4:8" x14ac:dyDescent="0.35">
      <c r="D3" s="42" t="s">
        <v>14</v>
      </c>
      <c r="E3" s="42" t="s">
        <v>15</v>
      </c>
      <c r="F3" s="42"/>
      <c r="G3" s="42" t="s">
        <v>14</v>
      </c>
      <c r="H3" s="42" t="s">
        <v>15</v>
      </c>
    </row>
    <row r="4" spans="4:8" x14ac:dyDescent="0.35">
      <c r="D4" t="s">
        <v>16</v>
      </c>
      <c r="E4" s="146">
        <v>28992</v>
      </c>
      <c r="G4" t="s">
        <v>16</v>
      </c>
      <c r="H4" s="146">
        <v>39244</v>
      </c>
    </row>
    <row r="5" spans="4:8" x14ac:dyDescent="0.35">
      <c r="D5" t="s">
        <v>17</v>
      </c>
      <c r="E5" s="146">
        <v>20096</v>
      </c>
      <c r="G5" t="s">
        <v>17</v>
      </c>
      <c r="H5" s="146">
        <v>20096</v>
      </c>
    </row>
    <row r="6" spans="4:8" x14ac:dyDescent="0.35">
      <c r="D6" t="s">
        <v>18</v>
      </c>
      <c r="E6" s="146">
        <v>12229</v>
      </c>
      <c r="G6" t="s">
        <v>18</v>
      </c>
      <c r="H6" s="146">
        <v>12229</v>
      </c>
    </row>
    <row r="7" spans="4:8" x14ac:dyDescent="0.35">
      <c r="D7" t="s">
        <v>5</v>
      </c>
      <c r="E7" s="146">
        <v>8632</v>
      </c>
      <c r="G7" t="s">
        <v>5</v>
      </c>
      <c r="H7" s="146">
        <v>8632</v>
      </c>
    </row>
    <row r="8" spans="4:8" x14ac:dyDescent="0.35">
      <c r="D8" t="s">
        <v>19</v>
      </c>
      <c r="E8" s="146">
        <v>3477</v>
      </c>
      <c r="G8" t="s">
        <v>19</v>
      </c>
      <c r="H8" s="146">
        <v>3477</v>
      </c>
    </row>
    <row r="9" spans="4:8" x14ac:dyDescent="0.35">
      <c r="D9" t="s">
        <v>9</v>
      </c>
      <c r="E9" s="146">
        <f>SUM(E4:E8)</f>
        <v>73426</v>
      </c>
      <c r="G9" t="s">
        <v>9</v>
      </c>
      <c r="H9" s="146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DE991-F460-45D7-8D92-0E2D0C8210F8}">
  <sheetPr>
    <tabColor rgb="FF5C8091"/>
  </sheetPr>
  <dimension ref="B1:V83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17" sqref="N17"/>
    </sheetView>
  </sheetViews>
  <sheetFormatPr baseColWidth="10" defaultColWidth="9.1796875" defaultRowHeight="15.5" x14ac:dyDescent="0.35"/>
  <cols>
    <col min="1" max="1" width="2.453125" style="65" customWidth="1"/>
    <col min="2" max="2" width="18" style="65" customWidth="1"/>
    <col min="3" max="3" width="18" style="65" bestFit="1" customWidth="1"/>
    <col min="4" max="4" width="14.453125" style="65" bestFit="1" customWidth="1"/>
    <col min="5" max="5" width="16.26953125" style="65" bestFit="1" customWidth="1"/>
    <col min="6" max="6" width="12" style="65" bestFit="1" customWidth="1"/>
    <col min="7" max="7" width="12" style="65" customWidth="1"/>
    <col min="8" max="8" width="18.26953125" style="65" customWidth="1"/>
    <col min="9" max="9" width="16.81640625" style="65" customWidth="1"/>
    <col min="10" max="10" width="12.7265625" style="65" bestFit="1" customWidth="1"/>
    <col min="11" max="11" width="9.1796875" style="65"/>
    <col min="12" max="13" width="9.81640625" style="65" bestFit="1" customWidth="1"/>
    <col min="14" max="16384" width="9.1796875" style="65"/>
  </cols>
  <sheetData>
    <row r="1" spans="2:13" ht="7" customHeight="1" x14ac:dyDescent="0.35"/>
    <row r="5" spans="2:13" ht="23" customHeight="1" x14ac:dyDescent="0.35">
      <c r="B5" s="270" t="s">
        <v>183</v>
      </c>
    </row>
    <row r="6" spans="2:13" ht="21" x14ac:dyDescent="0.35">
      <c r="B6" s="275" t="s">
        <v>0</v>
      </c>
      <c r="C6" s="276"/>
      <c r="D6" s="276"/>
      <c r="E6" s="276"/>
      <c r="F6" s="276"/>
      <c r="G6" s="276"/>
      <c r="H6" s="276"/>
      <c r="I6" s="276"/>
      <c r="J6" s="276"/>
    </row>
    <row r="7" spans="2:13" ht="30" customHeight="1" x14ac:dyDescent="0.35">
      <c r="B7" s="23" t="s">
        <v>1</v>
      </c>
      <c r="C7" s="235" t="s">
        <v>2</v>
      </c>
      <c r="D7" s="235" t="s">
        <v>3</v>
      </c>
      <c r="E7" s="235" t="s">
        <v>4</v>
      </c>
      <c r="F7" s="235" t="s">
        <v>5</v>
      </c>
      <c r="G7" s="235" t="s">
        <v>6</v>
      </c>
      <c r="H7" s="236" t="s">
        <v>7</v>
      </c>
      <c r="I7" s="236" t="s">
        <v>8</v>
      </c>
      <c r="J7" s="235" t="s">
        <v>9</v>
      </c>
    </row>
    <row r="8" spans="2:13" x14ac:dyDescent="0.35">
      <c r="B8" s="128">
        <v>44044</v>
      </c>
      <c r="C8" s="118">
        <v>281</v>
      </c>
      <c r="D8" s="118">
        <v>396</v>
      </c>
      <c r="E8" s="118">
        <v>2273</v>
      </c>
      <c r="F8" s="118"/>
      <c r="G8" s="190" t="s">
        <v>10</v>
      </c>
      <c r="H8" s="190" t="s">
        <v>10</v>
      </c>
      <c r="I8" s="190" t="s">
        <v>10</v>
      </c>
      <c r="J8" s="118">
        <f>SUM(Table195[[#This Row],[Presencial]:[Redes Sociales]])</f>
        <v>2950</v>
      </c>
    </row>
    <row r="9" spans="2:13" ht="15" customHeight="1" x14ac:dyDescent="0.35">
      <c r="B9" s="128">
        <v>44075</v>
      </c>
      <c r="C9" s="118">
        <v>474</v>
      </c>
      <c r="D9" s="118">
        <v>295</v>
      </c>
      <c r="E9" s="118">
        <v>2512</v>
      </c>
      <c r="F9" s="118"/>
      <c r="G9" s="190" t="s">
        <v>10</v>
      </c>
      <c r="H9" s="190" t="s">
        <v>10</v>
      </c>
      <c r="I9" s="190" t="s">
        <v>10</v>
      </c>
      <c r="J9" s="118">
        <f>SUM(Table195[[#This Row],[Presencial]:[Redes Sociales]])</f>
        <v>3281</v>
      </c>
    </row>
    <row r="10" spans="2:13" ht="15" customHeight="1" x14ac:dyDescent="0.35">
      <c r="B10" s="237" t="s">
        <v>11</v>
      </c>
      <c r="C10" s="238">
        <f>SUBTOTAL(109,C7:C9)</f>
        <v>755</v>
      </c>
      <c r="D10" s="238">
        <f>SUBTOTAL(109,D7:D9)</f>
        <v>691</v>
      </c>
      <c r="E10" s="238">
        <f>SUBTOTAL(109,E7:E9)</f>
        <v>4785</v>
      </c>
      <c r="F10" s="239" t="s">
        <v>10</v>
      </c>
      <c r="G10" s="239" t="s">
        <v>10</v>
      </c>
      <c r="H10" s="239" t="s">
        <v>10</v>
      </c>
      <c r="I10" s="239" t="s">
        <v>10</v>
      </c>
      <c r="J10" s="238">
        <f>SUM(Table195[[#This Row],[Presencial]:[Redes Sociales]])</f>
        <v>6231</v>
      </c>
    </row>
    <row r="11" spans="2:13" ht="15" customHeight="1" x14ac:dyDescent="0.35">
      <c r="B11" s="128">
        <v>44105</v>
      </c>
      <c r="C11" s="118">
        <v>659</v>
      </c>
      <c r="D11" s="118">
        <v>361</v>
      </c>
      <c r="E11" s="118">
        <v>2857</v>
      </c>
      <c r="F11" s="118"/>
      <c r="G11" s="191" t="s">
        <v>10</v>
      </c>
      <c r="H11" s="190" t="s">
        <v>10</v>
      </c>
      <c r="I11" s="190" t="s">
        <v>10</v>
      </c>
      <c r="J11" s="118">
        <f>SUM(Table195[[#This Row],[Presencial]:[Redes Sociales]])</f>
        <v>3877</v>
      </c>
    </row>
    <row r="12" spans="2:13" ht="15" customHeight="1" x14ac:dyDescent="0.35">
      <c r="B12" s="128">
        <v>44136</v>
      </c>
      <c r="C12" s="118">
        <v>859</v>
      </c>
      <c r="D12" s="118">
        <v>1375</v>
      </c>
      <c r="E12" s="118">
        <v>1589</v>
      </c>
      <c r="F12" s="118">
        <v>408</v>
      </c>
      <c r="G12" s="191" t="s">
        <v>10</v>
      </c>
      <c r="H12" s="190" t="s">
        <v>10</v>
      </c>
      <c r="I12" s="118">
        <v>78</v>
      </c>
      <c r="J12" s="118">
        <f>SUM(Table195[[#This Row],[Presencial]:[Redes Sociales]])</f>
        <v>4309</v>
      </c>
    </row>
    <row r="13" spans="2:13" ht="15" customHeight="1" x14ac:dyDescent="0.35">
      <c r="B13" s="128">
        <v>44166</v>
      </c>
      <c r="C13" s="118">
        <v>764</v>
      </c>
      <c r="D13" s="118">
        <v>1348</v>
      </c>
      <c r="E13" s="118">
        <v>2259</v>
      </c>
      <c r="F13" s="118">
        <v>571</v>
      </c>
      <c r="G13" s="191" t="s">
        <v>10</v>
      </c>
      <c r="H13" s="191" t="s">
        <v>10</v>
      </c>
      <c r="I13" s="118">
        <v>176</v>
      </c>
      <c r="J13" s="118">
        <f>SUM(Table195[[#This Row],[Presencial]:[Redes Sociales]])</f>
        <v>5118</v>
      </c>
      <c r="L13" s="63"/>
      <c r="M13" s="63"/>
    </row>
    <row r="14" spans="2:13" ht="15" customHeight="1" x14ac:dyDescent="0.35">
      <c r="B14" s="237" t="s">
        <v>12</v>
      </c>
      <c r="C14" s="238">
        <f>SUBTOTAL(109,C11:C13)</f>
        <v>2282</v>
      </c>
      <c r="D14" s="238">
        <f>SUBTOTAL(109,D11:D13)</f>
        <v>3084</v>
      </c>
      <c r="E14" s="238">
        <f>SUBTOTAL(109,E11:E13)</f>
        <v>6705</v>
      </c>
      <c r="F14" s="238">
        <f>SUBTOTAL(109,F11:F13)</f>
        <v>979</v>
      </c>
      <c r="G14" s="239" t="s">
        <v>10</v>
      </c>
      <c r="H14" s="239" t="s">
        <v>10</v>
      </c>
      <c r="I14" s="238">
        <f>SUBTOTAL(109,I11:I13)</f>
        <v>254</v>
      </c>
      <c r="J14" s="238">
        <f>SUM(Table195[[#This Row],[Presencial]:[Redes Sociales]])</f>
        <v>13304</v>
      </c>
    </row>
    <row r="15" spans="2:13" ht="15" customHeight="1" x14ac:dyDescent="0.35">
      <c r="B15" s="128">
        <v>44197</v>
      </c>
      <c r="C15" s="118">
        <v>655</v>
      </c>
      <c r="D15" s="118">
        <v>1419</v>
      </c>
      <c r="E15" s="118">
        <v>1966</v>
      </c>
      <c r="F15" s="118">
        <v>324</v>
      </c>
      <c r="G15" s="191" t="s">
        <v>10</v>
      </c>
      <c r="H15" s="190" t="s">
        <v>10</v>
      </c>
      <c r="I15" s="118">
        <v>135</v>
      </c>
      <c r="J15" s="118">
        <f>SUM(Table195[[#This Row],[Presencial]:[Redes Sociales]])</f>
        <v>4499</v>
      </c>
    </row>
    <row r="16" spans="2:13" ht="15" customHeight="1" x14ac:dyDescent="0.35">
      <c r="B16" s="128">
        <v>44228</v>
      </c>
      <c r="C16" s="118">
        <v>888</v>
      </c>
      <c r="D16" s="118">
        <v>1889</v>
      </c>
      <c r="E16" s="118">
        <v>2640</v>
      </c>
      <c r="F16" s="118">
        <v>609</v>
      </c>
      <c r="G16" s="191" t="s">
        <v>10</v>
      </c>
      <c r="H16" s="190" t="s">
        <v>10</v>
      </c>
      <c r="I16" s="118">
        <v>111</v>
      </c>
      <c r="J16" s="118">
        <f>SUM(Table195[[#This Row],[Presencial]:[Redes Sociales]])</f>
        <v>6137</v>
      </c>
    </row>
    <row r="17" spans="2:14" x14ac:dyDescent="0.35">
      <c r="B17" s="129">
        <v>44256</v>
      </c>
      <c r="C17" s="130">
        <v>1157</v>
      </c>
      <c r="D17" s="131">
        <v>1907</v>
      </c>
      <c r="E17" s="131">
        <v>3793</v>
      </c>
      <c r="F17" s="131">
        <v>333</v>
      </c>
      <c r="G17" s="191" t="s">
        <v>10</v>
      </c>
      <c r="H17" s="191" t="s">
        <v>10</v>
      </c>
      <c r="I17" s="131">
        <v>235</v>
      </c>
      <c r="J17" s="118">
        <f>SUM(Table195[[#This Row],[Presencial]:[Redes Sociales]])</f>
        <v>7425</v>
      </c>
    </row>
    <row r="18" spans="2:14" x14ac:dyDescent="0.35">
      <c r="B18" s="237" t="s">
        <v>12</v>
      </c>
      <c r="C18" s="238">
        <f>SUBTOTAL(109,C15:C17)</f>
        <v>2700</v>
      </c>
      <c r="D18" s="238">
        <f>SUBTOTAL(109,D15:D17)</f>
        <v>5215</v>
      </c>
      <c r="E18" s="238">
        <f>SUBTOTAL(109,E15:E17)</f>
        <v>8399</v>
      </c>
      <c r="F18" s="238">
        <f>SUBTOTAL(109,F15:F17)</f>
        <v>1266</v>
      </c>
      <c r="G18" s="239" t="s">
        <v>10</v>
      </c>
      <c r="H18" s="239" t="s">
        <v>10</v>
      </c>
      <c r="I18" s="238">
        <f>SUBTOTAL(109,I15:I17)</f>
        <v>481</v>
      </c>
      <c r="J18" s="238">
        <f>SUM(Table195[[#This Row],[Presencial]:[Redes Sociales]])</f>
        <v>18061</v>
      </c>
      <c r="M18" s="114"/>
      <c r="N18" s="114"/>
    </row>
    <row r="19" spans="2:14" x14ac:dyDescent="0.35">
      <c r="B19" s="128">
        <v>44287</v>
      </c>
      <c r="C19" s="132">
        <v>1022</v>
      </c>
      <c r="D19" s="118">
        <v>1430</v>
      </c>
      <c r="E19" s="118">
        <v>3309</v>
      </c>
      <c r="F19" s="118">
        <v>158</v>
      </c>
      <c r="G19" s="191" t="s">
        <v>10</v>
      </c>
      <c r="H19" s="190" t="s">
        <v>10</v>
      </c>
      <c r="I19" s="118">
        <v>218</v>
      </c>
      <c r="J19" s="118">
        <f>SUM(Table195[[#This Row],[Presencial]:[Redes Sociales]])</f>
        <v>6137</v>
      </c>
      <c r="M19" s="114"/>
      <c r="N19" s="114"/>
    </row>
    <row r="20" spans="2:14" x14ac:dyDescent="0.35">
      <c r="B20" s="128">
        <v>44317</v>
      </c>
      <c r="C20" s="132">
        <v>1004</v>
      </c>
      <c r="D20" s="118">
        <v>2138</v>
      </c>
      <c r="E20" s="118">
        <v>3035</v>
      </c>
      <c r="F20" s="118">
        <v>159</v>
      </c>
      <c r="G20" s="191" t="s">
        <v>10</v>
      </c>
      <c r="H20" s="190" t="s">
        <v>10</v>
      </c>
      <c r="I20" s="118">
        <v>266</v>
      </c>
      <c r="J20" s="118">
        <f>SUM(Table195[[#This Row],[Presencial]:[Redes Sociales]])</f>
        <v>6602</v>
      </c>
      <c r="M20" s="181"/>
    </row>
    <row r="21" spans="2:14" x14ac:dyDescent="0.35">
      <c r="B21" s="128">
        <v>44348</v>
      </c>
      <c r="C21" s="132">
        <v>1014</v>
      </c>
      <c r="D21" s="118">
        <v>2567</v>
      </c>
      <c r="E21" s="133">
        <v>3659</v>
      </c>
      <c r="F21" s="118">
        <v>158</v>
      </c>
      <c r="G21" s="191" t="s">
        <v>10</v>
      </c>
      <c r="H21" s="191" t="s">
        <v>10</v>
      </c>
      <c r="I21" s="118">
        <v>363</v>
      </c>
      <c r="J21" s="118">
        <f>SUM(Table195[[#This Row],[Presencial]:[Redes Sociales]])</f>
        <v>7761</v>
      </c>
      <c r="M21" s="114"/>
      <c r="N21" s="114"/>
    </row>
    <row r="22" spans="2:14" x14ac:dyDescent="0.35">
      <c r="B22" s="237" t="s">
        <v>12</v>
      </c>
      <c r="C22" s="238">
        <f>SUBTOTAL(109,C19:C21)</f>
        <v>3040</v>
      </c>
      <c r="D22" s="238">
        <f>SUBTOTAL(109,D19:D21)</f>
        <v>6135</v>
      </c>
      <c r="E22" s="238">
        <f>SUBTOTAL(109,E19:E21)</f>
        <v>10003</v>
      </c>
      <c r="F22" s="238">
        <f>SUBTOTAL(109,F19:F21)</f>
        <v>475</v>
      </c>
      <c r="G22" s="239" t="s">
        <v>10</v>
      </c>
      <c r="H22" s="239" t="s">
        <v>10</v>
      </c>
      <c r="I22" s="238">
        <f>SUBTOTAL(109,I19:I21)</f>
        <v>847</v>
      </c>
      <c r="J22" s="238">
        <f>SUM(Table195[[#This Row],[Presencial]:[Redes Sociales]])</f>
        <v>20500</v>
      </c>
      <c r="M22" s="181"/>
      <c r="N22" s="181"/>
    </row>
    <row r="23" spans="2:14" x14ac:dyDescent="0.35">
      <c r="B23" s="129">
        <v>44378</v>
      </c>
      <c r="C23" s="130">
        <v>1090</v>
      </c>
      <c r="D23" s="131">
        <v>2531</v>
      </c>
      <c r="E23" s="134">
        <v>3014</v>
      </c>
      <c r="F23" s="131">
        <v>211</v>
      </c>
      <c r="G23" s="191" t="s">
        <v>10</v>
      </c>
      <c r="H23" s="190" t="s">
        <v>10</v>
      </c>
      <c r="I23" s="131">
        <v>407</v>
      </c>
      <c r="J23" s="118">
        <f>SUM(Table195[[#This Row],[Presencial]:[Redes Sociales]])</f>
        <v>7253</v>
      </c>
      <c r="M23" s="114"/>
      <c r="N23" s="114"/>
    </row>
    <row r="24" spans="2:14" x14ac:dyDescent="0.35">
      <c r="B24" s="129">
        <v>44409</v>
      </c>
      <c r="C24" s="130">
        <v>1011</v>
      </c>
      <c r="D24" s="131">
        <v>2170</v>
      </c>
      <c r="E24" s="134">
        <v>2716</v>
      </c>
      <c r="F24" s="131">
        <v>169</v>
      </c>
      <c r="G24" s="191" t="s">
        <v>10</v>
      </c>
      <c r="H24" s="190" t="s">
        <v>10</v>
      </c>
      <c r="I24" s="131">
        <v>367</v>
      </c>
      <c r="J24" s="118">
        <f>SUM(Table195[[#This Row],[Presencial]:[Redes Sociales]])</f>
        <v>6433</v>
      </c>
      <c r="M24" s="181"/>
      <c r="N24" s="181"/>
    </row>
    <row r="25" spans="2:14" x14ac:dyDescent="0.35">
      <c r="B25" s="128">
        <v>44440</v>
      </c>
      <c r="C25" s="118">
        <v>919</v>
      </c>
      <c r="D25" s="118">
        <v>2171</v>
      </c>
      <c r="E25" s="133">
        <v>2331</v>
      </c>
      <c r="F25" s="118">
        <v>141</v>
      </c>
      <c r="G25" s="191" t="s">
        <v>10</v>
      </c>
      <c r="H25" s="191" t="s">
        <v>10</v>
      </c>
      <c r="I25" s="118">
        <v>314</v>
      </c>
      <c r="J25" s="118">
        <f>SUM(Table195[[#This Row],[Presencial]:[Redes Sociales]])</f>
        <v>5876</v>
      </c>
      <c r="M25" s="114"/>
      <c r="N25" s="114"/>
    </row>
    <row r="26" spans="2:14" x14ac:dyDescent="0.35">
      <c r="B26" s="237" t="s">
        <v>12</v>
      </c>
      <c r="C26" s="238">
        <f>SUBTOTAL(109,C23:C25)</f>
        <v>3020</v>
      </c>
      <c r="D26" s="238">
        <f>SUBTOTAL(109,D23:D25)</f>
        <v>6872</v>
      </c>
      <c r="E26" s="238">
        <f>SUBTOTAL(109,E23:E25)</f>
        <v>8061</v>
      </c>
      <c r="F26" s="238">
        <f>SUBTOTAL(109,F23:F25)</f>
        <v>521</v>
      </c>
      <c r="G26" s="239" t="s">
        <v>10</v>
      </c>
      <c r="H26" s="239" t="s">
        <v>10</v>
      </c>
      <c r="I26" s="238">
        <f>SUBTOTAL(109,I23:I25)</f>
        <v>1088</v>
      </c>
      <c r="J26" s="238">
        <f>SUM(Table195[[#This Row],[Presencial]:[Redes Sociales]])</f>
        <v>19562</v>
      </c>
      <c r="M26" s="181"/>
      <c r="N26" s="181"/>
    </row>
    <row r="27" spans="2:14" x14ac:dyDescent="0.35">
      <c r="B27" s="128">
        <v>44470</v>
      </c>
      <c r="C27" s="118">
        <v>795</v>
      </c>
      <c r="D27" s="118">
        <v>2384</v>
      </c>
      <c r="E27" s="133">
        <v>2470</v>
      </c>
      <c r="F27" s="118">
        <v>2144</v>
      </c>
      <c r="G27" s="191" t="s">
        <v>10</v>
      </c>
      <c r="H27" s="190" t="s">
        <v>10</v>
      </c>
      <c r="I27" s="118">
        <v>1108</v>
      </c>
      <c r="J27" s="118">
        <f>SUM(Table195[[#This Row],[Presencial]:[Redes Sociales]])</f>
        <v>8901</v>
      </c>
    </row>
    <row r="28" spans="2:14" x14ac:dyDescent="0.35">
      <c r="B28" s="128">
        <v>44501</v>
      </c>
      <c r="C28" s="118">
        <v>897</v>
      </c>
      <c r="D28" s="118">
        <v>2379</v>
      </c>
      <c r="E28" s="118">
        <v>2660</v>
      </c>
      <c r="F28" s="118">
        <v>917</v>
      </c>
      <c r="G28" s="191" t="s">
        <v>10</v>
      </c>
      <c r="H28" s="190" t="s">
        <v>10</v>
      </c>
      <c r="I28" s="118">
        <v>355</v>
      </c>
      <c r="J28" s="118">
        <f>SUM(Table195[[#This Row],[Presencial]:[Redes Sociales]])</f>
        <v>7208</v>
      </c>
    </row>
    <row r="29" spans="2:14" x14ac:dyDescent="0.35">
      <c r="B29" s="128">
        <v>44531</v>
      </c>
      <c r="C29" s="118">
        <v>679</v>
      </c>
      <c r="D29" s="118">
        <v>1736</v>
      </c>
      <c r="E29" s="118">
        <v>2258</v>
      </c>
      <c r="F29" s="118">
        <v>1831</v>
      </c>
      <c r="G29" s="191" t="s">
        <v>10</v>
      </c>
      <c r="H29" s="191" t="s">
        <v>10</v>
      </c>
      <c r="I29" s="118">
        <v>268</v>
      </c>
      <c r="J29" s="118">
        <f>SUM(Table195[[#This Row],[Presencial]:[Redes Sociales]])</f>
        <v>6772</v>
      </c>
    </row>
    <row r="30" spans="2:14" x14ac:dyDescent="0.35">
      <c r="B30" s="237" t="s">
        <v>12</v>
      </c>
      <c r="C30" s="238">
        <f>SUBTOTAL(109,C27:C29)</f>
        <v>2371</v>
      </c>
      <c r="D30" s="238">
        <f>SUBTOTAL(109,D27:D29)</f>
        <v>6499</v>
      </c>
      <c r="E30" s="238">
        <f>SUBTOTAL(109,E27:E29)</f>
        <v>7388</v>
      </c>
      <c r="F30" s="238">
        <f>SUBTOTAL(109,F27:F29)</f>
        <v>4892</v>
      </c>
      <c r="G30" s="239" t="s">
        <v>10</v>
      </c>
      <c r="H30" s="239" t="s">
        <v>10</v>
      </c>
      <c r="I30" s="238">
        <f>SUBTOTAL(109,I27:I29)</f>
        <v>1731</v>
      </c>
      <c r="J30" s="238">
        <f>SUM(Table195[[#This Row],[Presencial]:[Redes Sociales]])</f>
        <v>22881</v>
      </c>
    </row>
    <row r="31" spans="2:14" x14ac:dyDescent="0.35">
      <c r="B31" s="128">
        <v>44562</v>
      </c>
      <c r="C31" s="135">
        <v>730</v>
      </c>
      <c r="D31" s="135">
        <v>1299</v>
      </c>
      <c r="E31" s="135">
        <v>1948</v>
      </c>
      <c r="F31" s="135">
        <v>648</v>
      </c>
      <c r="G31" s="191" t="s">
        <v>10</v>
      </c>
      <c r="H31" s="190" t="s">
        <v>10</v>
      </c>
      <c r="I31" s="135">
        <v>259</v>
      </c>
      <c r="J31" s="134">
        <f>SUM(Table195[[#This Row],[Presencial]:[Redes Sociales]])</f>
        <v>4884</v>
      </c>
    </row>
    <row r="32" spans="2:14" x14ac:dyDescent="0.35">
      <c r="B32" s="128">
        <v>44593</v>
      </c>
      <c r="C32" s="118">
        <v>1051</v>
      </c>
      <c r="D32" s="118">
        <v>1929</v>
      </c>
      <c r="E32" s="118">
        <v>2809</v>
      </c>
      <c r="F32" s="118">
        <v>1009</v>
      </c>
      <c r="G32" s="191" t="s">
        <v>10</v>
      </c>
      <c r="H32" s="190" t="s">
        <v>10</v>
      </c>
      <c r="I32" s="118">
        <v>302</v>
      </c>
      <c r="J32" s="131">
        <f>SUM(Table195[[#This Row],[Presencial]:[Redes Sociales]])</f>
        <v>7100</v>
      </c>
    </row>
    <row r="33" spans="2:22" x14ac:dyDescent="0.35">
      <c r="B33" s="129">
        <v>44621</v>
      </c>
      <c r="C33" s="118">
        <v>1154</v>
      </c>
      <c r="D33" s="118">
        <v>2101</v>
      </c>
      <c r="E33" s="118">
        <v>2841</v>
      </c>
      <c r="F33" s="118">
        <v>828</v>
      </c>
      <c r="G33" s="191" t="s">
        <v>10</v>
      </c>
      <c r="H33" s="191" t="s">
        <v>10</v>
      </c>
      <c r="I33" s="118">
        <v>319</v>
      </c>
      <c r="J33" s="131">
        <f>SUM(Table195[[#This Row],[Presencial]:[Redes Sociales]])</f>
        <v>7243</v>
      </c>
      <c r="Q33" s="147"/>
      <c r="R33" s="147"/>
      <c r="S33" s="147"/>
      <c r="T33" s="147"/>
      <c r="U33" s="147"/>
      <c r="V33" s="147"/>
    </row>
    <row r="34" spans="2:22" x14ac:dyDescent="0.35">
      <c r="B34" s="237" t="s">
        <v>12</v>
      </c>
      <c r="C34" s="238">
        <f>SUBTOTAL(109,C31:C33)</f>
        <v>2935</v>
      </c>
      <c r="D34" s="238">
        <f>SUBTOTAL(109,D31:D33)</f>
        <v>5329</v>
      </c>
      <c r="E34" s="238">
        <f>SUBTOTAL(109,E31:E33)</f>
        <v>7598</v>
      </c>
      <c r="F34" s="238">
        <f>SUBTOTAL(109,F31:F33)</f>
        <v>2485</v>
      </c>
      <c r="G34" s="239" t="s">
        <v>10</v>
      </c>
      <c r="H34" s="239" t="s">
        <v>10</v>
      </c>
      <c r="I34" s="238">
        <f>SUBTOTAL(109,I31:I33)</f>
        <v>880</v>
      </c>
      <c r="J34" s="238">
        <f>SUM(Table195[[#This Row],[Presencial]:[Redes Sociales]])</f>
        <v>19227</v>
      </c>
      <c r="Q34" s="147"/>
      <c r="R34" s="147"/>
      <c r="S34" s="147"/>
      <c r="T34" s="147"/>
      <c r="U34" s="147"/>
      <c r="V34" s="147"/>
    </row>
    <row r="35" spans="2:22" x14ac:dyDescent="0.35">
      <c r="B35" s="129">
        <v>44652</v>
      </c>
      <c r="C35" s="136">
        <v>1003</v>
      </c>
      <c r="D35" s="136">
        <v>1602</v>
      </c>
      <c r="E35" s="136">
        <v>2258</v>
      </c>
      <c r="F35" s="136">
        <v>498</v>
      </c>
      <c r="G35" s="191" t="s">
        <v>10</v>
      </c>
      <c r="H35" s="190" t="s">
        <v>10</v>
      </c>
      <c r="I35" s="136">
        <v>217</v>
      </c>
      <c r="J35" s="136">
        <f>SUM(Table195[[#This Row],[Presencial]:[Redes Sociales]])</f>
        <v>5578</v>
      </c>
      <c r="Q35" s="147"/>
      <c r="R35" s="147"/>
      <c r="S35" s="147"/>
      <c r="T35" s="147"/>
      <c r="U35" s="147"/>
      <c r="V35" s="147"/>
    </row>
    <row r="36" spans="2:22" x14ac:dyDescent="0.35">
      <c r="B36" s="129">
        <v>44682</v>
      </c>
      <c r="C36" s="136">
        <v>1266</v>
      </c>
      <c r="D36" s="136">
        <v>1746</v>
      </c>
      <c r="E36" s="136">
        <v>2936</v>
      </c>
      <c r="F36" s="136">
        <v>641</v>
      </c>
      <c r="G36" s="191" t="s">
        <v>10</v>
      </c>
      <c r="H36" s="190" t="s">
        <v>10</v>
      </c>
      <c r="I36" s="136">
        <v>359</v>
      </c>
      <c r="J36" s="136">
        <f>SUM(Table195[[#This Row],[Presencial]:[Redes Sociales]])</f>
        <v>6948</v>
      </c>
      <c r="Q36" s="147"/>
      <c r="R36" s="147"/>
      <c r="S36" s="147"/>
      <c r="T36" s="147"/>
      <c r="U36" s="147"/>
      <c r="V36" s="147"/>
    </row>
    <row r="37" spans="2:22" x14ac:dyDescent="0.35">
      <c r="B37" s="129">
        <v>44713</v>
      </c>
      <c r="C37" s="136">
        <v>1195</v>
      </c>
      <c r="D37" s="136">
        <v>1803</v>
      </c>
      <c r="E37" s="136">
        <v>2887</v>
      </c>
      <c r="F37" s="136">
        <v>921</v>
      </c>
      <c r="G37" s="191" t="s">
        <v>10</v>
      </c>
      <c r="H37" s="191" t="s">
        <v>10</v>
      </c>
      <c r="I37" s="136">
        <v>419</v>
      </c>
      <c r="J37" s="136">
        <f>SUM(Table195[[#This Row],[Presencial]:[Redes Sociales]])</f>
        <v>7225</v>
      </c>
      <c r="Q37" s="147"/>
      <c r="R37" s="147"/>
      <c r="S37" s="147"/>
      <c r="T37" s="147"/>
      <c r="U37" s="147"/>
      <c r="V37" s="147"/>
    </row>
    <row r="38" spans="2:22" x14ac:dyDescent="0.35">
      <c r="B38" s="237" t="s">
        <v>12</v>
      </c>
      <c r="C38" s="240">
        <f>SUM(C35:C37)</f>
        <v>3464</v>
      </c>
      <c r="D38" s="240">
        <f>SUM(D35:D37)</f>
        <v>5151</v>
      </c>
      <c r="E38" s="240">
        <f>SUM(E35:E37)</f>
        <v>8081</v>
      </c>
      <c r="F38" s="240">
        <f>SUM(F35:F37)</f>
        <v>2060</v>
      </c>
      <c r="G38" s="239" t="s">
        <v>10</v>
      </c>
      <c r="H38" s="239" t="s">
        <v>10</v>
      </c>
      <c r="I38" s="240">
        <f>SUM(I35:I37)</f>
        <v>995</v>
      </c>
      <c r="J38" s="238">
        <f>SUBTOTAL(109,J35:J37)</f>
        <v>19751</v>
      </c>
      <c r="O38" s="181"/>
      <c r="Q38" s="147"/>
      <c r="R38" s="147"/>
      <c r="S38" s="147"/>
      <c r="T38" s="147"/>
      <c r="U38" s="147"/>
      <c r="V38" s="147"/>
    </row>
    <row r="39" spans="2:22" x14ac:dyDescent="0.35">
      <c r="B39" s="137">
        <v>44743</v>
      </c>
      <c r="C39" s="138">
        <v>1303</v>
      </c>
      <c r="D39" s="139">
        <v>2025</v>
      </c>
      <c r="E39" s="139">
        <v>2805</v>
      </c>
      <c r="F39" s="139">
        <v>941</v>
      </c>
      <c r="G39" s="191" t="s">
        <v>10</v>
      </c>
      <c r="H39" s="190" t="s">
        <v>10</v>
      </c>
      <c r="I39" s="139">
        <v>380</v>
      </c>
      <c r="J39" s="136">
        <f>SUM(Table195[[#This Row],[Presencial]:[Redes Sociales]])</f>
        <v>7454</v>
      </c>
      <c r="Q39" s="147"/>
      <c r="R39" s="147"/>
      <c r="S39" s="147"/>
      <c r="T39" s="147"/>
      <c r="U39" s="147"/>
      <c r="V39" s="147"/>
    </row>
    <row r="40" spans="2:22" x14ac:dyDescent="0.35">
      <c r="B40" s="137">
        <v>44774</v>
      </c>
      <c r="C40" s="138">
        <v>1279</v>
      </c>
      <c r="D40" s="138">
        <v>2105</v>
      </c>
      <c r="E40" s="138">
        <v>2826</v>
      </c>
      <c r="F40" s="138">
        <v>815</v>
      </c>
      <c r="G40" s="191" t="s">
        <v>10</v>
      </c>
      <c r="H40" s="190" t="s">
        <v>10</v>
      </c>
      <c r="I40" s="138">
        <v>300</v>
      </c>
      <c r="J40" s="136">
        <f>SUM(Table195[[#This Row],[Presencial]:[Redes Sociales]])</f>
        <v>7325</v>
      </c>
      <c r="Q40" s="147"/>
      <c r="R40" s="147"/>
      <c r="S40" s="147"/>
      <c r="T40" s="147"/>
      <c r="U40" s="147"/>
      <c r="V40" s="147"/>
    </row>
    <row r="41" spans="2:22" x14ac:dyDescent="0.35">
      <c r="B41" s="137">
        <v>44805</v>
      </c>
      <c r="C41" s="138">
        <v>1188</v>
      </c>
      <c r="D41" s="138">
        <v>2192</v>
      </c>
      <c r="E41" s="138">
        <v>2744</v>
      </c>
      <c r="F41" s="138">
        <v>936</v>
      </c>
      <c r="G41" s="191" t="s">
        <v>10</v>
      </c>
      <c r="H41" s="191" t="s">
        <v>10</v>
      </c>
      <c r="I41" s="138">
        <v>351</v>
      </c>
      <c r="J41" s="136">
        <f>SUM(Table195[[#This Row],[Presencial]:[Redes Sociales]])</f>
        <v>7411</v>
      </c>
      <c r="Q41" s="147"/>
      <c r="R41" s="147"/>
      <c r="S41" s="147"/>
      <c r="T41" s="147"/>
      <c r="U41" s="147"/>
      <c r="V41" s="147"/>
    </row>
    <row r="42" spans="2:22" x14ac:dyDescent="0.35">
      <c r="B42" s="241" t="s">
        <v>12</v>
      </c>
      <c r="C42" s="242">
        <f>+SUM(C39+C40+C41)</f>
        <v>3770</v>
      </c>
      <c r="D42" s="242">
        <f>+SUM(D39+D40+D41)</f>
        <v>6322</v>
      </c>
      <c r="E42" s="242">
        <f>+SUM(E39+E40+E41)</f>
        <v>8375</v>
      </c>
      <c r="F42" s="242">
        <f>+SUM(F39+F40+F41)</f>
        <v>2692</v>
      </c>
      <c r="G42" s="239" t="s">
        <v>10</v>
      </c>
      <c r="H42" s="239" t="s">
        <v>10</v>
      </c>
      <c r="I42" s="242">
        <f>+SUM(I39+I40+I41)</f>
        <v>1031</v>
      </c>
      <c r="J42" s="242">
        <f>+SUM(J39+J40+J41)</f>
        <v>22190</v>
      </c>
      <c r="M42" s="147"/>
      <c r="Q42" s="147"/>
      <c r="R42" s="147"/>
      <c r="S42" s="147"/>
      <c r="T42" s="147"/>
      <c r="U42" s="147"/>
      <c r="V42" s="147"/>
    </row>
    <row r="43" spans="2:22" x14ac:dyDescent="0.35">
      <c r="B43" s="143">
        <v>44835</v>
      </c>
      <c r="C43" s="136">
        <v>1232</v>
      </c>
      <c r="D43" s="136">
        <v>1972</v>
      </c>
      <c r="E43" s="136">
        <v>2433</v>
      </c>
      <c r="F43" s="136">
        <v>761</v>
      </c>
      <c r="G43" s="191" t="s">
        <v>10</v>
      </c>
      <c r="H43" s="220" t="s">
        <v>10</v>
      </c>
      <c r="I43" s="136">
        <v>358</v>
      </c>
      <c r="J43" s="113">
        <f>SUM(C43:I43)</f>
        <v>6756</v>
      </c>
      <c r="Q43" s="147"/>
      <c r="R43" s="147"/>
      <c r="S43" s="147"/>
      <c r="T43" s="147"/>
      <c r="U43" s="147"/>
      <c r="V43" s="147"/>
    </row>
    <row r="44" spans="2:22" x14ac:dyDescent="0.35">
      <c r="B44" s="143">
        <v>44866</v>
      </c>
      <c r="C44" s="136">
        <v>1230</v>
      </c>
      <c r="D44" s="136">
        <v>2132</v>
      </c>
      <c r="E44" s="136">
        <v>2917</v>
      </c>
      <c r="F44" s="136">
        <v>968</v>
      </c>
      <c r="G44" s="191" t="s">
        <v>10</v>
      </c>
      <c r="H44" s="118">
        <v>62</v>
      </c>
      <c r="I44" s="136">
        <v>363</v>
      </c>
      <c r="J44" s="113">
        <f>SUM(C44:I44)</f>
        <v>7672</v>
      </c>
      <c r="Q44" s="147"/>
      <c r="R44" s="147"/>
      <c r="S44" s="147"/>
      <c r="T44" s="147"/>
      <c r="U44" s="147"/>
      <c r="V44" s="147"/>
    </row>
    <row r="45" spans="2:22" x14ac:dyDescent="0.35">
      <c r="B45" s="143">
        <v>44897</v>
      </c>
      <c r="C45" s="118">
        <v>1089</v>
      </c>
      <c r="D45" s="131">
        <v>2057</v>
      </c>
      <c r="E45" s="131">
        <v>2499</v>
      </c>
      <c r="F45" s="131">
        <v>770</v>
      </c>
      <c r="G45" s="191" t="s">
        <v>10</v>
      </c>
      <c r="H45" s="118">
        <v>37</v>
      </c>
      <c r="I45" s="131">
        <v>311</v>
      </c>
      <c r="J45" s="113">
        <f>SUM(C45:I45)</f>
        <v>6763</v>
      </c>
      <c r="Q45" s="147"/>
      <c r="R45" s="147"/>
      <c r="S45" s="147"/>
      <c r="T45" s="147"/>
      <c r="U45" s="147"/>
      <c r="V45" s="147"/>
    </row>
    <row r="46" spans="2:22" x14ac:dyDescent="0.35">
      <c r="B46" s="237" t="s">
        <v>12</v>
      </c>
      <c r="C46" s="242">
        <f>+SUM(C43+C44+C45)</f>
        <v>3551</v>
      </c>
      <c r="D46" s="242">
        <f>+SUM(D43+D44+D45)</f>
        <v>6161</v>
      </c>
      <c r="E46" s="242">
        <f>+SUM(E43+E44+E45)</f>
        <v>7849</v>
      </c>
      <c r="F46" s="242">
        <f>+SUM(F43+F44+F45)</f>
        <v>2499</v>
      </c>
      <c r="G46" s="239" t="s">
        <v>10</v>
      </c>
      <c r="H46" s="242">
        <f>+SUM(H44+H45)</f>
        <v>99</v>
      </c>
      <c r="I46" s="242">
        <f>+SUM(I43+I44+I45)</f>
        <v>1032</v>
      </c>
      <c r="J46" s="242">
        <f>+SUM(J43+J44+J45)</f>
        <v>21191</v>
      </c>
      <c r="Q46" s="147"/>
      <c r="R46" s="147"/>
      <c r="S46" s="147"/>
      <c r="T46" s="147"/>
      <c r="U46" s="147"/>
      <c r="V46" s="147"/>
    </row>
    <row r="47" spans="2:22" x14ac:dyDescent="0.35">
      <c r="B47" s="143">
        <v>44928</v>
      </c>
      <c r="C47" s="72">
        <v>1475</v>
      </c>
      <c r="D47" s="136">
        <v>1861</v>
      </c>
      <c r="E47" s="136">
        <v>3112</v>
      </c>
      <c r="F47" s="136">
        <v>703</v>
      </c>
      <c r="G47" s="191" t="s">
        <v>10</v>
      </c>
      <c r="H47" s="118">
        <v>28</v>
      </c>
      <c r="I47" s="136">
        <v>323</v>
      </c>
      <c r="J47" s="113">
        <f>SUM(C47:I47)</f>
        <v>7502</v>
      </c>
      <c r="Q47" s="147"/>
      <c r="R47" s="147"/>
      <c r="S47" s="147"/>
      <c r="T47" s="147"/>
      <c r="U47" s="147"/>
      <c r="V47" s="147"/>
    </row>
    <row r="48" spans="2:22" x14ac:dyDescent="0.35">
      <c r="B48" s="143">
        <v>44960</v>
      </c>
      <c r="C48" s="72">
        <v>1280</v>
      </c>
      <c r="D48" s="136">
        <v>2002</v>
      </c>
      <c r="E48" s="136">
        <v>2769</v>
      </c>
      <c r="F48" s="136">
        <v>838</v>
      </c>
      <c r="G48" s="191" t="s">
        <v>10</v>
      </c>
      <c r="H48" s="118">
        <v>53</v>
      </c>
      <c r="I48" s="136">
        <v>228</v>
      </c>
      <c r="J48" s="113">
        <f>SUM(C48:I48)</f>
        <v>7170</v>
      </c>
      <c r="Q48" s="147"/>
      <c r="R48" s="147"/>
      <c r="S48" s="147"/>
      <c r="T48" s="147"/>
      <c r="U48" s="147"/>
      <c r="V48" s="147"/>
    </row>
    <row r="49" spans="2:22" x14ac:dyDescent="0.35">
      <c r="B49" s="143">
        <v>44988</v>
      </c>
      <c r="C49" s="154">
        <v>1375</v>
      </c>
      <c r="D49" s="154">
        <v>2650</v>
      </c>
      <c r="E49" s="154">
        <v>3196</v>
      </c>
      <c r="F49" s="154">
        <v>1300</v>
      </c>
      <c r="G49" s="191" t="s">
        <v>10</v>
      </c>
      <c r="H49" s="133">
        <v>69</v>
      </c>
      <c r="I49" s="153">
        <v>279</v>
      </c>
      <c r="J49" s="113">
        <f>SUM(C49:I49)</f>
        <v>8869</v>
      </c>
      <c r="L49" s="150"/>
      <c r="Q49" s="147"/>
      <c r="R49" s="147"/>
      <c r="S49" s="147"/>
      <c r="T49" s="147"/>
      <c r="U49" s="147"/>
      <c r="V49" s="147"/>
    </row>
    <row r="50" spans="2:22" x14ac:dyDescent="0.35">
      <c r="B50" s="237" t="s">
        <v>12</v>
      </c>
      <c r="C50" s="242">
        <f>+SUM(C47+C48+C49)</f>
        <v>4130</v>
      </c>
      <c r="D50" s="242">
        <f>+SUM(D47+D48+D49)</f>
        <v>6513</v>
      </c>
      <c r="E50" s="242">
        <f>+SUM(E47+E48+E49)</f>
        <v>9077</v>
      </c>
      <c r="F50" s="242">
        <f>+SUM(F47+F48+F49)</f>
        <v>2841</v>
      </c>
      <c r="G50" s="239" t="s">
        <v>10</v>
      </c>
      <c r="H50" s="242">
        <f>+SUM(H47+H48+H49)</f>
        <v>150</v>
      </c>
      <c r="I50" s="242">
        <f>+SUM(I47+I48+I49)</f>
        <v>830</v>
      </c>
      <c r="J50" s="242">
        <f>+SUM(J47+J48+J49)</f>
        <v>23541</v>
      </c>
      <c r="L50" s="147"/>
      <c r="Q50" s="147"/>
      <c r="R50" s="147"/>
      <c r="S50" s="147"/>
      <c r="T50" s="147"/>
      <c r="U50" s="147"/>
      <c r="V50" s="147"/>
    </row>
    <row r="51" spans="2:22" x14ac:dyDescent="0.35">
      <c r="B51" s="143">
        <v>45019</v>
      </c>
      <c r="C51" s="180">
        <v>1002</v>
      </c>
      <c r="D51" s="180">
        <v>1859</v>
      </c>
      <c r="E51" s="180">
        <v>2284</v>
      </c>
      <c r="F51" s="180">
        <v>781</v>
      </c>
      <c r="G51" s="191" t="s">
        <v>10</v>
      </c>
      <c r="H51" s="131">
        <v>54</v>
      </c>
      <c r="I51" s="180">
        <v>256</v>
      </c>
      <c r="J51" s="113">
        <f>SUM(C51:I51)</f>
        <v>6236</v>
      </c>
      <c r="P51" s="151"/>
      <c r="Q51" s="151"/>
      <c r="R51" s="151"/>
      <c r="S51" s="151"/>
      <c r="T51" s="151"/>
      <c r="U51" s="151"/>
    </row>
    <row r="52" spans="2:22" x14ac:dyDescent="0.35">
      <c r="B52" s="143">
        <v>45050</v>
      </c>
      <c r="C52" s="184">
        <v>1028</v>
      </c>
      <c r="D52" s="184">
        <v>2268</v>
      </c>
      <c r="E52" s="184">
        <v>2658</v>
      </c>
      <c r="F52" s="184">
        <v>999</v>
      </c>
      <c r="G52" s="191" t="s">
        <v>10</v>
      </c>
      <c r="H52" s="133">
        <v>46</v>
      </c>
      <c r="I52" s="184">
        <v>301</v>
      </c>
      <c r="J52" s="117">
        <f>SUM(C52:I52)</f>
        <v>7300</v>
      </c>
      <c r="P52" s="151"/>
      <c r="Q52" s="151"/>
      <c r="R52" s="151"/>
      <c r="S52" s="151"/>
      <c r="T52" s="151"/>
      <c r="U52" s="151"/>
    </row>
    <row r="53" spans="2:22" x14ac:dyDescent="0.35">
      <c r="B53" s="143">
        <v>45082</v>
      </c>
      <c r="C53" s="180">
        <v>1038</v>
      </c>
      <c r="D53" s="180">
        <v>2237</v>
      </c>
      <c r="E53" s="180">
        <v>2637</v>
      </c>
      <c r="F53" s="180">
        <v>1126</v>
      </c>
      <c r="G53" s="191" t="s">
        <v>10</v>
      </c>
      <c r="H53" s="131">
        <v>45</v>
      </c>
      <c r="I53" s="180">
        <v>302</v>
      </c>
      <c r="J53" s="113">
        <f>SUM(C53:I53)</f>
        <v>7385</v>
      </c>
      <c r="P53" s="151"/>
      <c r="Q53" s="151"/>
      <c r="R53" s="151"/>
      <c r="S53" s="151"/>
      <c r="T53" s="151"/>
      <c r="U53" s="151"/>
    </row>
    <row r="54" spans="2:22" x14ac:dyDescent="0.35">
      <c r="B54" s="241" t="s">
        <v>12</v>
      </c>
      <c r="C54" s="242">
        <f>+SUM(C51+C52+C53)</f>
        <v>3068</v>
      </c>
      <c r="D54" s="242">
        <f>+SUM(D51+D52+D53)</f>
        <v>6364</v>
      </c>
      <c r="E54" s="242">
        <f>+SUM(E51+E52+E53)</f>
        <v>7579</v>
      </c>
      <c r="F54" s="242">
        <f>+SUM(F51+F52+F53)</f>
        <v>2906</v>
      </c>
      <c r="G54" s="243" t="s">
        <v>10</v>
      </c>
      <c r="H54" s="242">
        <f>+SUM(H51+H52+H53)</f>
        <v>145</v>
      </c>
      <c r="I54" s="242">
        <f>+SUM(I51+I52+I53)</f>
        <v>859</v>
      </c>
      <c r="J54" s="242">
        <f>+SUM(J51+J52+J53)</f>
        <v>20921</v>
      </c>
      <c r="L54" s="147"/>
      <c r="Q54" s="147"/>
      <c r="R54" s="147"/>
      <c r="S54" s="147"/>
      <c r="T54" s="147"/>
      <c r="U54" s="147"/>
      <c r="V54" s="147"/>
    </row>
    <row r="55" spans="2:22" x14ac:dyDescent="0.35">
      <c r="B55" s="186">
        <v>45112</v>
      </c>
      <c r="C55" s="187">
        <v>1145</v>
      </c>
      <c r="D55" s="187">
        <v>2064</v>
      </c>
      <c r="E55" s="187">
        <v>2337</v>
      </c>
      <c r="F55" s="187">
        <v>782</v>
      </c>
      <c r="G55" s="192">
        <v>9</v>
      </c>
      <c r="H55" s="188">
        <v>42</v>
      </c>
      <c r="I55" s="187">
        <v>281</v>
      </c>
      <c r="J55" s="113">
        <f>SUM(C55:I55)</f>
        <v>6660</v>
      </c>
      <c r="L55" s="151"/>
      <c r="Q55" s="151"/>
      <c r="R55" s="151"/>
      <c r="S55" s="151"/>
      <c r="T55" s="151"/>
      <c r="U55" s="151"/>
      <c r="V55" s="151"/>
    </row>
    <row r="56" spans="2:22" x14ac:dyDescent="0.35">
      <c r="B56" s="137">
        <v>45143</v>
      </c>
      <c r="C56" s="184">
        <v>1023</v>
      </c>
      <c r="D56" s="184">
        <v>2005</v>
      </c>
      <c r="E56" s="184">
        <v>2192</v>
      </c>
      <c r="F56" s="184">
        <v>717</v>
      </c>
      <c r="G56" s="184">
        <v>459</v>
      </c>
      <c r="H56" s="118">
        <v>21</v>
      </c>
      <c r="I56" s="184">
        <v>227</v>
      </c>
      <c r="J56" s="113">
        <f>SUM(C56:I56)</f>
        <v>6644</v>
      </c>
      <c r="L56" s="151"/>
      <c r="Q56" s="151"/>
      <c r="R56" s="151"/>
      <c r="S56" s="151"/>
      <c r="T56" s="151"/>
      <c r="U56" s="151"/>
      <c r="V56" s="151"/>
    </row>
    <row r="57" spans="2:22" x14ac:dyDescent="0.35">
      <c r="B57" s="137">
        <v>45174</v>
      </c>
      <c r="C57" s="184">
        <v>1093</v>
      </c>
      <c r="D57" s="184">
        <v>1612</v>
      </c>
      <c r="E57" s="184">
        <v>2304</v>
      </c>
      <c r="F57" s="184">
        <v>675</v>
      </c>
      <c r="G57" s="184">
        <v>529</v>
      </c>
      <c r="H57" s="118">
        <v>33</v>
      </c>
      <c r="I57" s="184">
        <v>213</v>
      </c>
      <c r="J57" s="113">
        <f>SUM(C57:I57)</f>
        <v>6459</v>
      </c>
      <c r="L57" s="151"/>
      <c r="Q57" s="151"/>
      <c r="R57" s="151"/>
      <c r="S57" s="151"/>
      <c r="T57" s="151"/>
      <c r="U57" s="151"/>
      <c r="V57" s="151"/>
    </row>
    <row r="58" spans="2:22" x14ac:dyDescent="0.35">
      <c r="B58" s="241" t="s">
        <v>12</v>
      </c>
      <c r="C58" s="242">
        <f t="shared" ref="C58:J58" si="0">+SUM(C55:C57)</f>
        <v>3261</v>
      </c>
      <c r="D58" s="242">
        <f t="shared" si="0"/>
        <v>5681</v>
      </c>
      <c r="E58" s="242">
        <f t="shared" si="0"/>
        <v>6833</v>
      </c>
      <c r="F58" s="242">
        <f t="shared" si="0"/>
        <v>2174</v>
      </c>
      <c r="G58" s="242">
        <f t="shared" si="0"/>
        <v>997</v>
      </c>
      <c r="H58" s="242">
        <f t="shared" si="0"/>
        <v>96</v>
      </c>
      <c r="I58" s="242">
        <f t="shared" si="0"/>
        <v>721</v>
      </c>
      <c r="J58" s="242">
        <f t="shared" si="0"/>
        <v>19763</v>
      </c>
      <c r="L58" s="151"/>
      <c r="Q58" s="151"/>
      <c r="R58" s="151"/>
      <c r="S58" s="151"/>
      <c r="T58" s="151"/>
      <c r="U58" s="151"/>
      <c r="V58" s="151"/>
    </row>
    <row r="59" spans="2:22" x14ac:dyDescent="0.35">
      <c r="B59" s="137">
        <v>45204</v>
      </c>
      <c r="C59" s="138">
        <v>1172</v>
      </c>
      <c r="D59" s="138">
        <v>1956</v>
      </c>
      <c r="E59" s="138">
        <v>2279</v>
      </c>
      <c r="F59" s="138">
        <v>561</v>
      </c>
      <c r="G59" s="9">
        <v>559</v>
      </c>
      <c r="H59" s="138">
        <v>30</v>
      </c>
      <c r="I59" s="138">
        <v>180</v>
      </c>
      <c r="J59" s="113">
        <f>SUM(C59:I59)</f>
        <v>6737</v>
      </c>
      <c r="L59" s="151"/>
      <c r="Q59" s="151"/>
      <c r="R59" s="151"/>
      <c r="S59" s="151"/>
      <c r="T59" s="151"/>
      <c r="U59" s="151"/>
      <c r="V59" s="151"/>
    </row>
    <row r="60" spans="2:22" x14ac:dyDescent="0.35">
      <c r="B60" s="137">
        <v>45236</v>
      </c>
      <c r="C60" s="184">
        <v>1109</v>
      </c>
      <c r="D60" s="184">
        <v>1586</v>
      </c>
      <c r="E60" s="184">
        <v>2223</v>
      </c>
      <c r="F60" s="184">
        <v>698</v>
      </c>
      <c r="G60" s="184">
        <v>517</v>
      </c>
      <c r="H60" s="133">
        <v>24</v>
      </c>
      <c r="I60" s="184">
        <v>214</v>
      </c>
      <c r="J60" s="117">
        <f>SUM(C60:I60)</f>
        <v>6371</v>
      </c>
      <c r="L60" s="151"/>
      <c r="Q60" s="151"/>
      <c r="R60" s="151"/>
      <c r="S60" s="151"/>
      <c r="T60" s="151"/>
      <c r="U60" s="151"/>
      <c r="V60" s="151"/>
    </row>
    <row r="61" spans="2:22" x14ac:dyDescent="0.35">
      <c r="B61" s="137">
        <v>45266</v>
      </c>
      <c r="C61" s="184">
        <v>1098</v>
      </c>
      <c r="D61" s="184">
        <v>1578</v>
      </c>
      <c r="E61" s="184">
        <v>1956</v>
      </c>
      <c r="F61" s="184">
        <v>571</v>
      </c>
      <c r="G61" s="184">
        <v>521</v>
      </c>
      <c r="H61" s="133">
        <v>17</v>
      </c>
      <c r="I61" s="184">
        <v>192</v>
      </c>
      <c r="J61" s="117">
        <f>SUM(C61:I61)</f>
        <v>5933</v>
      </c>
      <c r="L61" s="151"/>
      <c r="Q61" s="151"/>
      <c r="R61" s="151"/>
      <c r="S61" s="151"/>
      <c r="T61" s="151"/>
      <c r="U61" s="151"/>
      <c r="V61" s="151"/>
    </row>
    <row r="62" spans="2:22" x14ac:dyDescent="0.35">
      <c r="B62" s="241" t="s">
        <v>12</v>
      </c>
      <c r="C62" s="242">
        <f t="shared" ref="C62:I62" si="1">SUM(C59:C61)</f>
        <v>3379</v>
      </c>
      <c r="D62" s="242">
        <f t="shared" si="1"/>
        <v>5120</v>
      </c>
      <c r="E62" s="242">
        <f t="shared" si="1"/>
        <v>6458</v>
      </c>
      <c r="F62" s="242">
        <f t="shared" si="1"/>
        <v>1830</v>
      </c>
      <c r="G62" s="242">
        <f t="shared" si="1"/>
        <v>1597</v>
      </c>
      <c r="H62" s="242">
        <f t="shared" si="1"/>
        <v>71</v>
      </c>
      <c r="I62" s="242">
        <f t="shared" si="1"/>
        <v>586</v>
      </c>
      <c r="J62" s="242">
        <f>+SUM(J59:J61)</f>
        <v>19041</v>
      </c>
      <c r="L62" s="151"/>
      <c r="Q62" s="151"/>
      <c r="R62" s="151"/>
      <c r="S62" s="151"/>
      <c r="T62" s="151"/>
      <c r="U62" s="151"/>
      <c r="V62" s="151"/>
    </row>
    <row r="63" spans="2:22" x14ac:dyDescent="0.35">
      <c r="B63" s="128">
        <v>45292</v>
      </c>
      <c r="C63" s="222">
        <v>1383</v>
      </c>
      <c r="D63" s="222">
        <v>1901</v>
      </c>
      <c r="E63" s="222">
        <v>2326</v>
      </c>
      <c r="F63" s="222">
        <v>705</v>
      </c>
      <c r="G63" s="222">
        <v>711</v>
      </c>
      <c r="H63" s="222">
        <v>25</v>
      </c>
      <c r="I63" s="222">
        <v>256</v>
      </c>
      <c r="J63" s="118">
        <f>SUM(C63:I63)</f>
        <v>7307</v>
      </c>
      <c r="L63" s="151"/>
      <c r="Q63" s="151"/>
      <c r="R63" s="151"/>
      <c r="S63" s="151"/>
      <c r="T63" s="151"/>
      <c r="U63" s="151"/>
      <c r="V63" s="151"/>
    </row>
    <row r="64" spans="2:22" x14ac:dyDescent="0.35">
      <c r="B64" s="128">
        <v>45324</v>
      </c>
      <c r="C64" s="222">
        <v>1199</v>
      </c>
      <c r="D64" s="222">
        <v>1856</v>
      </c>
      <c r="E64" s="222">
        <v>2239</v>
      </c>
      <c r="F64" s="222">
        <v>789</v>
      </c>
      <c r="G64" s="222">
        <v>880</v>
      </c>
      <c r="H64" s="222">
        <v>28</v>
      </c>
      <c r="I64" s="222">
        <v>296</v>
      </c>
      <c r="J64" s="118">
        <f>SUM(C64:I64)</f>
        <v>7287</v>
      </c>
      <c r="L64" s="151"/>
      <c r="Q64" s="151"/>
      <c r="R64" s="151"/>
      <c r="S64" s="151"/>
      <c r="T64" s="151"/>
      <c r="U64" s="151"/>
      <c r="V64" s="151"/>
    </row>
    <row r="65" spans="2:22" x14ac:dyDescent="0.35">
      <c r="B65" s="128">
        <v>45352</v>
      </c>
      <c r="C65" s="222">
        <v>1013</v>
      </c>
      <c r="D65" s="222">
        <v>1545</v>
      </c>
      <c r="E65" s="222">
        <v>2273</v>
      </c>
      <c r="F65" s="222">
        <v>705</v>
      </c>
      <c r="G65" s="222">
        <v>698</v>
      </c>
      <c r="H65" s="222">
        <v>34</v>
      </c>
      <c r="I65" s="222">
        <v>335</v>
      </c>
      <c r="J65" s="118">
        <f>SUM(C65:I65)</f>
        <v>6603</v>
      </c>
      <c r="L65" s="151"/>
      <c r="Q65" s="151"/>
      <c r="R65" s="151"/>
      <c r="S65" s="151"/>
      <c r="T65" s="151"/>
      <c r="U65" s="151"/>
      <c r="V65" s="151"/>
    </row>
    <row r="66" spans="2:22" x14ac:dyDescent="0.35">
      <c r="B66" s="241" t="s">
        <v>12</v>
      </c>
      <c r="C66" s="242">
        <f t="shared" ref="C66:J66" si="2">SUM(C63:C65)</f>
        <v>3595</v>
      </c>
      <c r="D66" s="242">
        <f t="shared" si="2"/>
        <v>5302</v>
      </c>
      <c r="E66" s="242">
        <f t="shared" si="2"/>
        <v>6838</v>
      </c>
      <c r="F66" s="242">
        <f t="shared" si="2"/>
        <v>2199</v>
      </c>
      <c r="G66" s="242">
        <f t="shared" si="2"/>
        <v>2289</v>
      </c>
      <c r="H66" s="242">
        <f t="shared" si="2"/>
        <v>87</v>
      </c>
      <c r="I66" s="242">
        <f t="shared" si="2"/>
        <v>887</v>
      </c>
      <c r="J66" s="242">
        <f t="shared" si="2"/>
        <v>21197</v>
      </c>
      <c r="K66" s="148"/>
      <c r="L66" s="151"/>
      <c r="Q66" s="151"/>
      <c r="R66" s="151"/>
      <c r="S66" s="151"/>
      <c r="T66" s="151"/>
      <c r="U66" s="151"/>
      <c r="V66" s="151"/>
    </row>
    <row r="67" spans="2:22" x14ac:dyDescent="0.35">
      <c r="B67" s="128">
        <v>45383</v>
      </c>
      <c r="C67" s="138">
        <v>1389</v>
      </c>
      <c r="D67" s="138">
        <v>1968</v>
      </c>
      <c r="E67" s="138">
        <v>3016</v>
      </c>
      <c r="F67" s="138">
        <v>1102</v>
      </c>
      <c r="G67" s="138">
        <v>1008</v>
      </c>
      <c r="H67" s="138">
        <v>38</v>
      </c>
      <c r="I67" s="138">
        <v>427</v>
      </c>
      <c r="J67" s="118">
        <f>SUM(C67:I67)</f>
        <v>8948</v>
      </c>
      <c r="K67" s="148"/>
      <c r="L67" s="151"/>
      <c r="Q67" s="151"/>
      <c r="R67" s="151"/>
      <c r="S67" s="151"/>
      <c r="T67" s="151"/>
      <c r="U67" s="151"/>
      <c r="V67" s="151"/>
    </row>
    <row r="68" spans="2:22" x14ac:dyDescent="0.35">
      <c r="B68" s="128">
        <v>45414</v>
      </c>
      <c r="C68" s="138">
        <v>1637</v>
      </c>
      <c r="D68" s="138">
        <v>2148</v>
      </c>
      <c r="E68" s="138">
        <v>2804</v>
      </c>
      <c r="F68" s="138">
        <v>1026</v>
      </c>
      <c r="G68" s="138">
        <v>1032</v>
      </c>
      <c r="H68" s="138">
        <v>29</v>
      </c>
      <c r="I68" s="138">
        <v>566</v>
      </c>
      <c r="J68" s="118">
        <f>SUM(C68:I68)</f>
        <v>9242</v>
      </c>
      <c r="L68" s="151"/>
      <c r="Q68" s="151"/>
      <c r="R68" s="151"/>
      <c r="S68" s="151"/>
      <c r="T68" s="151"/>
      <c r="U68" s="151"/>
      <c r="V68" s="151"/>
    </row>
    <row r="69" spans="2:22" x14ac:dyDescent="0.35">
      <c r="B69" s="128">
        <v>45446</v>
      </c>
      <c r="C69" s="138">
        <v>1320</v>
      </c>
      <c r="D69" s="138">
        <v>1815</v>
      </c>
      <c r="E69" s="138">
        <v>2658</v>
      </c>
      <c r="F69" s="138">
        <v>998</v>
      </c>
      <c r="G69" s="138">
        <v>953</v>
      </c>
      <c r="H69" s="138">
        <v>32</v>
      </c>
      <c r="I69" s="138">
        <v>274</v>
      </c>
      <c r="J69" s="118">
        <f>SUM(C69:I69)</f>
        <v>8050</v>
      </c>
      <c r="L69" s="151"/>
      <c r="Q69" s="151"/>
      <c r="R69" s="151"/>
      <c r="S69" s="151"/>
      <c r="T69" s="151"/>
      <c r="U69" s="151"/>
      <c r="V69" s="151"/>
    </row>
    <row r="70" spans="2:22" x14ac:dyDescent="0.35">
      <c r="B70" s="241" t="s">
        <v>12</v>
      </c>
      <c r="C70" s="242">
        <f t="shared" ref="C70:J70" si="3">SUM(C67:C69)</f>
        <v>4346</v>
      </c>
      <c r="D70" s="242">
        <f t="shared" si="3"/>
        <v>5931</v>
      </c>
      <c r="E70" s="242">
        <f t="shared" si="3"/>
        <v>8478</v>
      </c>
      <c r="F70" s="242">
        <f t="shared" si="3"/>
        <v>3126</v>
      </c>
      <c r="G70" s="242">
        <f t="shared" si="3"/>
        <v>2993</v>
      </c>
      <c r="H70" s="242">
        <f t="shared" si="3"/>
        <v>99</v>
      </c>
      <c r="I70" s="242">
        <f t="shared" si="3"/>
        <v>1267</v>
      </c>
      <c r="J70" s="242">
        <f t="shared" si="3"/>
        <v>26240</v>
      </c>
      <c r="L70" s="244"/>
      <c r="Q70" s="151"/>
      <c r="R70" s="151"/>
      <c r="S70" s="151"/>
      <c r="T70" s="151"/>
      <c r="U70" s="151"/>
      <c r="V70" s="151"/>
    </row>
    <row r="71" spans="2:22" x14ac:dyDescent="0.35">
      <c r="B71" s="149"/>
      <c r="C71" s="225"/>
      <c r="D71" s="225"/>
      <c r="E71" s="225"/>
      <c r="F71" s="225"/>
      <c r="G71" s="225"/>
      <c r="H71" s="225"/>
      <c r="I71" s="225"/>
      <c r="J71" s="225"/>
      <c r="L71" s="151"/>
      <c r="Q71" s="151"/>
      <c r="R71" s="151"/>
      <c r="S71" s="151"/>
      <c r="T71" s="151"/>
      <c r="U71" s="151"/>
      <c r="V71" s="151"/>
    </row>
    <row r="72" spans="2:22" x14ac:dyDescent="0.35">
      <c r="B72" s="122" t="s">
        <v>13</v>
      </c>
      <c r="H72" s="63"/>
      <c r="I72" s="63"/>
      <c r="J72" s="63"/>
      <c r="K72" s="63"/>
      <c r="L72" s="63"/>
      <c r="M72" s="63"/>
      <c r="N72" s="63"/>
      <c r="O72" s="63"/>
      <c r="P72" s="63"/>
      <c r="Q72" s="147"/>
      <c r="R72" s="147"/>
      <c r="S72" s="147"/>
      <c r="T72" s="147"/>
      <c r="U72" s="147"/>
    </row>
    <row r="73" spans="2:22" x14ac:dyDescent="0.35">
      <c r="B73" s="123" t="s">
        <v>184</v>
      </c>
      <c r="J73" s="147"/>
      <c r="L73" s="181"/>
      <c r="P73" s="147"/>
      <c r="Q73" s="147"/>
      <c r="R73" s="147"/>
      <c r="S73" s="147"/>
      <c r="T73" s="147"/>
      <c r="U73" s="147"/>
    </row>
    <row r="74" spans="2:22" x14ac:dyDescent="0.35">
      <c r="B74" s="123" t="s">
        <v>185</v>
      </c>
      <c r="I74" s="181"/>
      <c r="J74" s="181"/>
      <c r="P74" s="147"/>
      <c r="Q74" s="147"/>
      <c r="R74" s="147"/>
      <c r="S74" s="147"/>
      <c r="T74" s="147"/>
      <c r="U74" s="147"/>
    </row>
    <row r="75" spans="2:22" x14ac:dyDescent="0.35">
      <c r="B75" s="123" t="s">
        <v>186</v>
      </c>
      <c r="I75" s="181"/>
      <c r="J75" s="181"/>
      <c r="P75" s="147"/>
      <c r="Q75" s="147"/>
      <c r="R75" s="147"/>
      <c r="S75" s="147"/>
      <c r="T75" s="147"/>
      <c r="U75" s="147"/>
    </row>
    <row r="76" spans="2:22" x14ac:dyDescent="0.35">
      <c r="I76" s="181"/>
      <c r="J76" s="181"/>
      <c r="P76" s="147"/>
      <c r="Q76" s="147"/>
      <c r="R76" s="147"/>
      <c r="S76" s="147"/>
      <c r="T76" s="147"/>
      <c r="U76" s="147"/>
    </row>
    <row r="77" spans="2:22" x14ac:dyDescent="0.35">
      <c r="I77" s="181"/>
      <c r="J77" s="181"/>
    </row>
    <row r="78" spans="2:22" x14ac:dyDescent="0.35">
      <c r="I78" s="181"/>
    </row>
    <row r="79" spans="2:22" x14ac:dyDescent="0.35">
      <c r="I79" s="181"/>
    </row>
    <row r="81" spans="4:9" x14ac:dyDescent="0.35">
      <c r="I81" s="181"/>
    </row>
    <row r="82" spans="4:9" x14ac:dyDescent="0.35">
      <c r="D82" s="63"/>
    </row>
    <row r="83" spans="4:9" x14ac:dyDescent="0.35">
      <c r="D83" s="63"/>
    </row>
  </sheetData>
  <sheetProtection algorithmName="SHA-512" hashValue="ab2Zr35/OHbV/oP0qH0jcCiajMGFccgu729GnB6pwizYHp2FbLoqDM0VbC9HiGa9x8oS0bH6yuIdvOjZ//y/uQ==" saltValue="4nkqm9aFIcIUtRk/QRW5ig==" spinCount="100000" sheet="1" objects="1" scenarios="1"/>
  <mergeCells count="1">
    <mergeCell ref="B6:J6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D071-F60F-4EAD-A7C7-A5349C19417D}">
  <sheetPr>
    <tabColor rgb="FF5C8091"/>
  </sheetPr>
  <dimension ref="B1:M839"/>
  <sheetViews>
    <sheetView showGridLines="0" tabSelected="1" zoomScaleNormal="100" workbookViewId="0">
      <pane xSplit="2" ySplit="7" topLeftCell="C823" activePane="bottomRight" state="frozen"/>
      <selection pane="topRight" activeCell="C1" sqref="C1"/>
      <selection pane="bottomLeft" activeCell="A8" sqref="A8"/>
      <selection pane="bottomRight" activeCell="B5" sqref="B5:K5"/>
    </sheetView>
  </sheetViews>
  <sheetFormatPr baseColWidth="10" defaultColWidth="21.1796875" defaultRowHeight="15.5" x14ac:dyDescent="0.35"/>
  <cols>
    <col min="1" max="1" width="1.36328125" style="65" customWidth="1"/>
    <col min="2" max="2" width="14" style="127" customWidth="1"/>
    <col min="3" max="3" width="26.7265625" style="65" bestFit="1" customWidth="1"/>
    <col min="4" max="4" width="17" style="218" bestFit="1" customWidth="1"/>
    <col min="5" max="5" width="19.54296875" style="218" customWidth="1"/>
    <col min="6" max="6" width="15.453125" style="218" bestFit="1" customWidth="1"/>
    <col min="7" max="7" width="11.1796875" style="218" bestFit="1" customWidth="1"/>
    <col min="8" max="9" width="11.1796875" style="218" customWidth="1"/>
    <col min="10" max="10" width="15.26953125" style="218" customWidth="1"/>
    <col min="11" max="11" width="18.1796875" style="126" customWidth="1"/>
    <col min="12" max="16384" width="21.1796875" style="65"/>
  </cols>
  <sheetData>
    <row r="1" spans="2:11" ht="7" customHeight="1" x14ac:dyDescent="0.35"/>
    <row r="5" spans="2:11" ht="25.5" customHeight="1" x14ac:dyDescent="0.35">
      <c r="B5" s="279" t="s">
        <v>193</v>
      </c>
      <c r="C5" s="279"/>
      <c r="D5" s="279"/>
      <c r="E5" s="279"/>
      <c r="F5" s="279"/>
      <c r="G5" s="279"/>
      <c r="H5" s="279"/>
      <c r="I5" s="279"/>
      <c r="J5" s="279"/>
      <c r="K5" s="279"/>
    </row>
    <row r="6" spans="2:11" ht="30" customHeight="1" x14ac:dyDescent="0.35">
      <c r="B6" s="280" t="s">
        <v>20</v>
      </c>
      <c r="C6" s="280"/>
      <c r="D6" s="280"/>
      <c r="E6" s="280"/>
      <c r="F6" s="280"/>
      <c r="G6" s="280"/>
      <c r="H6" s="280"/>
      <c r="I6" s="280"/>
      <c r="J6" s="280"/>
      <c r="K6" s="281"/>
    </row>
    <row r="7" spans="2:11" s="111" customFormat="1" ht="30" customHeight="1" x14ac:dyDescent="0.35">
      <c r="B7" s="245" t="s">
        <v>1</v>
      </c>
      <c r="C7" s="236" t="s">
        <v>21</v>
      </c>
      <c r="D7" s="236" t="s">
        <v>2</v>
      </c>
      <c r="E7" s="236" t="s">
        <v>17</v>
      </c>
      <c r="F7" s="236" t="s">
        <v>22</v>
      </c>
      <c r="G7" s="236" t="s">
        <v>5</v>
      </c>
      <c r="H7" s="236" t="s">
        <v>6</v>
      </c>
      <c r="I7" s="236" t="s">
        <v>7</v>
      </c>
      <c r="J7" s="236" t="s">
        <v>8</v>
      </c>
      <c r="K7" s="236" t="s">
        <v>23</v>
      </c>
    </row>
    <row r="8" spans="2:11" x14ac:dyDescent="0.35">
      <c r="B8" s="112">
        <v>44166</v>
      </c>
      <c r="C8" s="103" t="s">
        <v>24</v>
      </c>
      <c r="D8" s="205">
        <v>244</v>
      </c>
      <c r="E8" s="205">
        <v>424</v>
      </c>
      <c r="F8" s="205">
        <v>388</v>
      </c>
      <c r="G8" s="205">
        <v>105</v>
      </c>
      <c r="H8" s="206" t="s">
        <v>10</v>
      </c>
      <c r="I8" s="206" t="s">
        <v>10</v>
      </c>
      <c r="J8" s="205" t="s">
        <v>10</v>
      </c>
      <c r="K8" s="205">
        <v>1161</v>
      </c>
    </row>
    <row r="9" spans="2:11" x14ac:dyDescent="0.35">
      <c r="B9" s="112">
        <v>44167</v>
      </c>
      <c r="C9" s="103" t="s">
        <v>25</v>
      </c>
      <c r="D9" s="205">
        <v>90</v>
      </c>
      <c r="E9" s="205">
        <v>189</v>
      </c>
      <c r="F9" s="205">
        <v>479</v>
      </c>
      <c r="G9" s="205">
        <v>219</v>
      </c>
      <c r="H9" s="206" t="s">
        <v>10</v>
      </c>
      <c r="I9" s="206" t="s">
        <v>10</v>
      </c>
      <c r="J9" s="205" t="s">
        <v>10</v>
      </c>
      <c r="K9" s="205">
        <v>977</v>
      </c>
    </row>
    <row r="10" spans="2:11" x14ac:dyDescent="0.35">
      <c r="B10" s="112">
        <v>44168</v>
      </c>
      <c r="C10" s="103" t="s">
        <v>26</v>
      </c>
      <c r="D10" s="205" t="s">
        <v>10</v>
      </c>
      <c r="E10" s="205">
        <v>8</v>
      </c>
      <c r="F10" s="205">
        <v>1</v>
      </c>
      <c r="G10" s="205" t="s">
        <v>10</v>
      </c>
      <c r="H10" s="206" t="s">
        <v>10</v>
      </c>
      <c r="I10" s="206" t="s">
        <v>10</v>
      </c>
      <c r="J10" s="205" t="s">
        <v>10</v>
      </c>
      <c r="K10" s="205">
        <v>9</v>
      </c>
    </row>
    <row r="11" spans="2:11" x14ac:dyDescent="0.35">
      <c r="B11" s="112">
        <v>44169</v>
      </c>
      <c r="C11" s="103" t="s">
        <v>27</v>
      </c>
      <c r="D11" s="205" t="s">
        <v>10</v>
      </c>
      <c r="E11" s="205" t="s">
        <v>10</v>
      </c>
      <c r="F11" s="205" t="s">
        <v>10</v>
      </c>
      <c r="G11" s="205" t="s">
        <v>10</v>
      </c>
      <c r="H11" s="206" t="s">
        <v>10</v>
      </c>
      <c r="I11" s="206" t="s">
        <v>10</v>
      </c>
      <c r="J11" s="205" t="s">
        <v>10</v>
      </c>
      <c r="K11" s="205" t="s">
        <v>10</v>
      </c>
    </row>
    <row r="12" spans="2:11" x14ac:dyDescent="0.35">
      <c r="B12" s="112">
        <v>44170</v>
      </c>
      <c r="C12" s="103" t="s">
        <v>28</v>
      </c>
      <c r="D12" s="205">
        <v>26</v>
      </c>
      <c r="E12" s="205">
        <v>134</v>
      </c>
      <c r="F12" s="205">
        <v>338</v>
      </c>
      <c r="G12" s="205">
        <v>38</v>
      </c>
      <c r="H12" s="206" t="s">
        <v>10</v>
      </c>
      <c r="I12" s="206" t="s">
        <v>10</v>
      </c>
      <c r="J12" s="205" t="s">
        <v>10</v>
      </c>
      <c r="K12" s="205">
        <v>536</v>
      </c>
    </row>
    <row r="13" spans="2:11" x14ac:dyDescent="0.35">
      <c r="B13" s="112">
        <v>44171</v>
      </c>
      <c r="C13" s="103" t="s">
        <v>29</v>
      </c>
      <c r="D13" s="205">
        <v>23</v>
      </c>
      <c r="E13" s="205">
        <v>42</v>
      </c>
      <c r="F13" s="205">
        <v>79</v>
      </c>
      <c r="G13" s="205">
        <v>26</v>
      </c>
      <c r="H13" s="206" t="s">
        <v>10</v>
      </c>
      <c r="I13" s="206" t="s">
        <v>10</v>
      </c>
      <c r="J13" s="205" t="s">
        <v>10</v>
      </c>
      <c r="K13" s="205">
        <v>170</v>
      </c>
    </row>
    <row r="14" spans="2:11" x14ac:dyDescent="0.35">
      <c r="B14" s="112">
        <v>44172</v>
      </c>
      <c r="C14" s="103" t="s">
        <v>30</v>
      </c>
      <c r="D14" s="205">
        <v>129</v>
      </c>
      <c r="E14" s="205" t="s">
        <v>10</v>
      </c>
      <c r="F14" s="205" t="s">
        <v>10</v>
      </c>
      <c r="G14" s="205"/>
      <c r="H14" s="206" t="s">
        <v>10</v>
      </c>
      <c r="I14" s="206" t="s">
        <v>10</v>
      </c>
      <c r="J14" s="205" t="s">
        <v>10</v>
      </c>
      <c r="K14" s="205">
        <v>129</v>
      </c>
    </row>
    <row r="15" spans="2:11" x14ac:dyDescent="0.35">
      <c r="B15" s="112">
        <v>44173</v>
      </c>
      <c r="C15" s="103" t="s">
        <v>31</v>
      </c>
      <c r="D15" s="205">
        <v>81</v>
      </c>
      <c r="E15" s="205">
        <v>78</v>
      </c>
      <c r="F15" s="205">
        <v>529</v>
      </c>
      <c r="G15" s="205">
        <v>51</v>
      </c>
      <c r="H15" s="206" t="s">
        <v>10</v>
      </c>
      <c r="I15" s="206" t="s">
        <v>10</v>
      </c>
      <c r="J15" s="205" t="s">
        <v>10</v>
      </c>
      <c r="K15" s="205">
        <v>739</v>
      </c>
    </row>
    <row r="16" spans="2:11" x14ac:dyDescent="0.35">
      <c r="B16" s="112">
        <v>44174</v>
      </c>
      <c r="C16" s="103" t="s">
        <v>32</v>
      </c>
      <c r="D16" s="205">
        <v>17</v>
      </c>
      <c r="E16" s="205">
        <v>24</v>
      </c>
      <c r="F16" s="205">
        <v>39</v>
      </c>
      <c r="G16" s="205">
        <v>19</v>
      </c>
      <c r="H16" s="206" t="s">
        <v>10</v>
      </c>
      <c r="I16" s="206" t="s">
        <v>10</v>
      </c>
      <c r="J16" s="205" t="s">
        <v>10</v>
      </c>
      <c r="K16" s="205">
        <v>99</v>
      </c>
    </row>
    <row r="17" spans="2:11" x14ac:dyDescent="0.35">
      <c r="B17" s="112">
        <v>44175</v>
      </c>
      <c r="C17" s="103" t="s">
        <v>33</v>
      </c>
      <c r="D17" s="205">
        <v>65</v>
      </c>
      <c r="E17" s="205">
        <v>30</v>
      </c>
      <c r="F17" s="205">
        <v>27</v>
      </c>
      <c r="G17" s="205">
        <v>9</v>
      </c>
      <c r="H17" s="206" t="s">
        <v>10</v>
      </c>
      <c r="I17" s="206" t="s">
        <v>10</v>
      </c>
      <c r="J17" s="205" t="s">
        <v>10</v>
      </c>
      <c r="K17" s="205">
        <v>2</v>
      </c>
    </row>
    <row r="18" spans="2:11" x14ac:dyDescent="0.35">
      <c r="B18" s="112">
        <v>44176</v>
      </c>
      <c r="C18" s="103" t="s">
        <v>34</v>
      </c>
      <c r="D18" s="205" t="s">
        <v>10</v>
      </c>
      <c r="E18" s="205" t="s">
        <v>10</v>
      </c>
      <c r="F18" s="205">
        <v>2</v>
      </c>
      <c r="G18" s="205" t="s">
        <v>10</v>
      </c>
      <c r="H18" s="206" t="s">
        <v>10</v>
      </c>
      <c r="I18" s="206" t="s">
        <v>10</v>
      </c>
      <c r="J18" s="205" t="s">
        <v>10</v>
      </c>
      <c r="K18" s="205" t="s">
        <v>10</v>
      </c>
    </row>
    <row r="19" spans="2:11" x14ac:dyDescent="0.35">
      <c r="B19" s="112">
        <v>44176</v>
      </c>
      <c r="C19" s="103" t="s">
        <v>35</v>
      </c>
      <c r="D19" s="205" t="s">
        <v>10</v>
      </c>
      <c r="E19" s="205" t="s">
        <v>10</v>
      </c>
      <c r="F19" s="205" t="s">
        <v>10</v>
      </c>
      <c r="G19" s="205" t="s">
        <v>10</v>
      </c>
      <c r="H19" s="206" t="s">
        <v>10</v>
      </c>
      <c r="I19" s="206" t="s">
        <v>10</v>
      </c>
      <c r="J19" s="205" t="s">
        <v>10</v>
      </c>
      <c r="K19" s="205" t="s">
        <v>10</v>
      </c>
    </row>
    <row r="20" spans="2:11" x14ac:dyDescent="0.35">
      <c r="B20" s="112">
        <v>44177</v>
      </c>
      <c r="C20" s="103" t="s">
        <v>36</v>
      </c>
      <c r="D20" s="205" t="s">
        <v>10</v>
      </c>
      <c r="E20" s="205" t="s">
        <v>10</v>
      </c>
      <c r="F20" s="205" t="s">
        <v>10</v>
      </c>
      <c r="G20" s="205" t="s">
        <v>10</v>
      </c>
      <c r="H20" s="206" t="s">
        <v>10</v>
      </c>
      <c r="I20" s="206" t="s">
        <v>10</v>
      </c>
      <c r="J20" s="205" t="s">
        <v>10</v>
      </c>
      <c r="K20" s="205" t="s">
        <v>10</v>
      </c>
    </row>
    <row r="21" spans="2:11" x14ac:dyDescent="0.35">
      <c r="B21" s="112">
        <v>44178</v>
      </c>
      <c r="C21" s="103" t="s">
        <v>37</v>
      </c>
      <c r="D21" s="205" t="s">
        <v>10</v>
      </c>
      <c r="E21" s="205" t="s">
        <v>10</v>
      </c>
      <c r="F21" s="205" t="s">
        <v>10</v>
      </c>
      <c r="G21" s="205" t="s">
        <v>10</v>
      </c>
      <c r="H21" s="206" t="s">
        <v>10</v>
      </c>
      <c r="I21" s="206" t="s">
        <v>10</v>
      </c>
      <c r="J21" s="205" t="s">
        <v>10</v>
      </c>
      <c r="K21" s="205" t="s">
        <v>10</v>
      </c>
    </row>
    <row r="22" spans="2:11" x14ac:dyDescent="0.35">
      <c r="B22" s="112">
        <v>44177</v>
      </c>
      <c r="C22" s="103" t="s">
        <v>38</v>
      </c>
      <c r="D22" s="205" t="s">
        <v>10</v>
      </c>
      <c r="E22" s="205" t="s">
        <v>10</v>
      </c>
      <c r="F22" s="205" t="s">
        <v>10</v>
      </c>
      <c r="G22" s="205" t="s">
        <v>10</v>
      </c>
      <c r="H22" s="206" t="s">
        <v>10</v>
      </c>
      <c r="I22" s="206" t="s">
        <v>10</v>
      </c>
      <c r="J22" s="205" t="s">
        <v>10</v>
      </c>
      <c r="K22" s="205" t="s">
        <v>10</v>
      </c>
    </row>
    <row r="23" spans="2:11" x14ac:dyDescent="0.35">
      <c r="B23" s="112">
        <v>44177</v>
      </c>
      <c r="C23" s="103" t="s">
        <v>39</v>
      </c>
      <c r="D23" s="205">
        <v>89</v>
      </c>
      <c r="E23" s="205">
        <v>419</v>
      </c>
      <c r="F23" s="205">
        <v>377</v>
      </c>
      <c r="G23" s="205">
        <v>104</v>
      </c>
      <c r="H23" s="206" t="s">
        <v>10</v>
      </c>
      <c r="I23" s="206" t="s">
        <v>10</v>
      </c>
      <c r="J23" s="205">
        <v>176</v>
      </c>
      <c r="K23" s="205">
        <v>989</v>
      </c>
    </row>
    <row r="24" spans="2:11" s="114" customFormat="1" x14ac:dyDescent="0.35">
      <c r="B24" s="141">
        <v>44177</v>
      </c>
      <c r="C24" s="120" t="s">
        <v>40</v>
      </c>
      <c r="D24" s="204">
        <v>764</v>
      </c>
      <c r="E24" s="204">
        <v>1348</v>
      </c>
      <c r="F24" s="204">
        <v>2259</v>
      </c>
      <c r="G24" s="204">
        <v>571</v>
      </c>
      <c r="H24" s="207" t="s">
        <v>10</v>
      </c>
      <c r="I24" s="207" t="s">
        <v>10</v>
      </c>
      <c r="J24" s="204">
        <v>176</v>
      </c>
      <c r="K24" s="121">
        <v>5118</v>
      </c>
    </row>
    <row r="25" spans="2:11" x14ac:dyDescent="0.35">
      <c r="B25" s="112">
        <v>44197</v>
      </c>
      <c r="C25" s="103" t="s">
        <v>24</v>
      </c>
      <c r="D25" s="205">
        <v>221</v>
      </c>
      <c r="E25" s="205">
        <v>400</v>
      </c>
      <c r="F25" s="205">
        <v>389</v>
      </c>
      <c r="G25" s="205">
        <v>39</v>
      </c>
      <c r="H25" s="206" t="s">
        <v>10</v>
      </c>
      <c r="I25" s="206" t="s">
        <v>10</v>
      </c>
      <c r="J25" s="205" t="s">
        <v>10</v>
      </c>
      <c r="K25" s="205">
        <v>1049</v>
      </c>
    </row>
    <row r="26" spans="2:11" x14ac:dyDescent="0.35">
      <c r="B26" s="112">
        <v>44197</v>
      </c>
      <c r="C26" s="103" t="s">
        <v>25</v>
      </c>
      <c r="D26" s="205">
        <v>84</v>
      </c>
      <c r="E26" s="205">
        <v>98</v>
      </c>
      <c r="F26" s="205">
        <v>321</v>
      </c>
      <c r="G26" s="205">
        <v>60</v>
      </c>
      <c r="H26" s="206" t="s">
        <v>10</v>
      </c>
      <c r="I26" s="206" t="s">
        <v>10</v>
      </c>
      <c r="J26" s="205" t="s">
        <v>10</v>
      </c>
      <c r="K26" s="205">
        <v>563</v>
      </c>
    </row>
    <row r="27" spans="2:11" x14ac:dyDescent="0.35">
      <c r="B27" s="112">
        <v>44198</v>
      </c>
      <c r="C27" s="103" t="s">
        <v>26</v>
      </c>
      <c r="D27" s="205">
        <v>2</v>
      </c>
      <c r="E27" s="205">
        <v>2</v>
      </c>
      <c r="F27" s="205" t="s">
        <v>10</v>
      </c>
      <c r="G27" s="205" t="s">
        <v>10</v>
      </c>
      <c r="H27" s="206" t="s">
        <v>10</v>
      </c>
      <c r="I27" s="206" t="s">
        <v>10</v>
      </c>
      <c r="J27" s="205" t="s">
        <v>10</v>
      </c>
      <c r="K27" s="205">
        <v>4</v>
      </c>
    </row>
    <row r="28" spans="2:11" x14ac:dyDescent="0.35">
      <c r="B28" s="112">
        <v>44199</v>
      </c>
      <c r="C28" s="103" t="s">
        <v>27</v>
      </c>
      <c r="D28" s="205" t="s">
        <v>10</v>
      </c>
      <c r="E28" s="205" t="s">
        <v>10</v>
      </c>
      <c r="F28" s="205" t="s">
        <v>10</v>
      </c>
      <c r="G28" s="205" t="s">
        <v>10</v>
      </c>
      <c r="H28" s="206" t="s">
        <v>10</v>
      </c>
      <c r="I28" s="206" t="s">
        <v>10</v>
      </c>
      <c r="J28" s="205" t="s">
        <v>10</v>
      </c>
      <c r="K28" s="205" t="s">
        <v>10</v>
      </c>
    </row>
    <row r="29" spans="2:11" x14ac:dyDescent="0.35">
      <c r="B29" s="112">
        <v>44200</v>
      </c>
      <c r="C29" s="103" t="s">
        <v>28</v>
      </c>
      <c r="D29" s="205">
        <v>38</v>
      </c>
      <c r="E29" s="205">
        <v>80</v>
      </c>
      <c r="F29" s="205">
        <v>327</v>
      </c>
      <c r="G29" s="205">
        <v>18</v>
      </c>
      <c r="H29" s="206" t="s">
        <v>10</v>
      </c>
      <c r="I29" s="206" t="s">
        <v>10</v>
      </c>
      <c r="J29" s="205" t="s">
        <v>10</v>
      </c>
      <c r="K29" s="205">
        <v>463</v>
      </c>
    </row>
    <row r="30" spans="2:11" x14ac:dyDescent="0.35">
      <c r="B30" s="112">
        <v>44201</v>
      </c>
      <c r="C30" s="103" t="s">
        <v>29</v>
      </c>
      <c r="D30" s="205">
        <v>17</v>
      </c>
      <c r="E30" s="205">
        <v>35</v>
      </c>
      <c r="F30" s="205">
        <v>76</v>
      </c>
      <c r="G30" s="205">
        <v>23</v>
      </c>
      <c r="H30" s="206" t="s">
        <v>10</v>
      </c>
      <c r="I30" s="206" t="s">
        <v>10</v>
      </c>
      <c r="J30" s="205" t="s">
        <v>10</v>
      </c>
      <c r="K30" s="205">
        <v>151</v>
      </c>
    </row>
    <row r="31" spans="2:11" x14ac:dyDescent="0.35">
      <c r="B31" s="112">
        <v>44200</v>
      </c>
      <c r="C31" s="103" t="s">
        <v>30</v>
      </c>
      <c r="D31" s="205">
        <v>100</v>
      </c>
      <c r="E31" s="205" t="s">
        <v>10</v>
      </c>
      <c r="F31" s="205" t="s">
        <v>10</v>
      </c>
      <c r="G31" s="205" t="s">
        <v>10</v>
      </c>
      <c r="H31" s="206" t="s">
        <v>10</v>
      </c>
      <c r="I31" s="206" t="s">
        <v>10</v>
      </c>
      <c r="J31" s="205" t="s">
        <v>10</v>
      </c>
      <c r="K31" s="205">
        <v>100</v>
      </c>
    </row>
    <row r="32" spans="2:11" x14ac:dyDescent="0.35">
      <c r="B32" s="112">
        <v>44201</v>
      </c>
      <c r="C32" s="103" t="s">
        <v>31</v>
      </c>
      <c r="D32" s="205">
        <v>109</v>
      </c>
      <c r="E32" s="205">
        <v>77</v>
      </c>
      <c r="F32" s="205">
        <v>625</v>
      </c>
      <c r="G32" s="205">
        <v>40</v>
      </c>
      <c r="H32" s="206" t="s">
        <v>10</v>
      </c>
      <c r="I32" s="206" t="s">
        <v>10</v>
      </c>
      <c r="J32" s="205" t="s">
        <v>10</v>
      </c>
      <c r="K32" s="205">
        <v>851</v>
      </c>
    </row>
    <row r="33" spans="2:11" x14ac:dyDescent="0.35">
      <c r="B33" s="112">
        <v>44202</v>
      </c>
      <c r="C33" s="103" t="s">
        <v>32</v>
      </c>
      <c r="D33" s="205">
        <v>28</v>
      </c>
      <c r="E33" s="205">
        <v>31</v>
      </c>
      <c r="F33" s="205">
        <v>20</v>
      </c>
      <c r="G33" s="205">
        <v>6</v>
      </c>
      <c r="H33" s="206" t="s">
        <v>10</v>
      </c>
      <c r="I33" s="206" t="s">
        <v>10</v>
      </c>
      <c r="J33" s="205" t="s">
        <v>10</v>
      </c>
      <c r="K33" s="205">
        <v>85</v>
      </c>
    </row>
    <row r="34" spans="2:11" x14ac:dyDescent="0.35">
      <c r="B34" s="112">
        <v>44203</v>
      </c>
      <c r="C34" s="103" t="s">
        <v>33</v>
      </c>
      <c r="D34" s="205">
        <v>53</v>
      </c>
      <c r="E34" s="205">
        <v>74</v>
      </c>
      <c r="F34" s="205">
        <v>98</v>
      </c>
      <c r="G34" s="205">
        <v>9</v>
      </c>
      <c r="H34" s="206" t="s">
        <v>10</v>
      </c>
      <c r="I34" s="206" t="s">
        <v>10</v>
      </c>
      <c r="J34" s="205" t="s">
        <v>10</v>
      </c>
      <c r="K34" s="205">
        <v>234</v>
      </c>
    </row>
    <row r="35" spans="2:11" x14ac:dyDescent="0.35">
      <c r="B35" s="112">
        <v>44204</v>
      </c>
      <c r="C35" s="103" t="s">
        <v>34</v>
      </c>
      <c r="D35" s="205" t="s">
        <v>10</v>
      </c>
      <c r="E35" s="205" t="s">
        <v>10</v>
      </c>
      <c r="F35" s="205" t="s">
        <v>10</v>
      </c>
      <c r="G35" s="205" t="s">
        <v>10</v>
      </c>
      <c r="H35" s="206" t="s">
        <v>10</v>
      </c>
      <c r="I35" s="206" t="s">
        <v>10</v>
      </c>
      <c r="J35" s="205" t="s">
        <v>10</v>
      </c>
      <c r="K35" s="205" t="s">
        <v>10</v>
      </c>
    </row>
    <row r="36" spans="2:11" x14ac:dyDescent="0.35">
      <c r="B36" s="112">
        <v>44204</v>
      </c>
      <c r="C36" s="103" t="s">
        <v>35</v>
      </c>
      <c r="D36" s="205" t="s">
        <v>10</v>
      </c>
      <c r="E36" s="205" t="s">
        <v>10</v>
      </c>
      <c r="F36" s="205" t="s">
        <v>10</v>
      </c>
      <c r="G36" s="205" t="s">
        <v>10</v>
      </c>
      <c r="H36" s="206" t="s">
        <v>10</v>
      </c>
      <c r="I36" s="206" t="s">
        <v>10</v>
      </c>
      <c r="J36" s="205" t="s">
        <v>10</v>
      </c>
      <c r="K36" s="205" t="s">
        <v>10</v>
      </c>
    </row>
    <row r="37" spans="2:11" x14ac:dyDescent="0.35">
      <c r="B37" s="112">
        <v>44205</v>
      </c>
      <c r="C37" s="103" t="s">
        <v>36</v>
      </c>
      <c r="D37" s="205" t="s">
        <v>10</v>
      </c>
      <c r="E37" s="205" t="s">
        <v>10</v>
      </c>
      <c r="F37" s="205" t="s">
        <v>10</v>
      </c>
      <c r="G37" s="205" t="s">
        <v>10</v>
      </c>
      <c r="H37" s="206" t="s">
        <v>10</v>
      </c>
      <c r="I37" s="206" t="s">
        <v>10</v>
      </c>
      <c r="J37" s="205" t="s">
        <v>10</v>
      </c>
      <c r="K37" s="205" t="s">
        <v>10</v>
      </c>
    </row>
    <row r="38" spans="2:11" x14ac:dyDescent="0.35">
      <c r="B38" s="112">
        <v>44206</v>
      </c>
      <c r="C38" s="103" t="s">
        <v>37</v>
      </c>
      <c r="D38" s="205" t="s">
        <v>10</v>
      </c>
      <c r="E38" s="205" t="s">
        <v>10</v>
      </c>
      <c r="F38" s="205" t="s">
        <v>10</v>
      </c>
      <c r="G38" s="205" t="s">
        <v>10</v>
      </c>
      <c r="H38" s="206" t="s">
        <v>10</v>
      </c>
      <c r="I38" s="206" t="s">
        <v>10</v>
      </c>
      <c r="J38" s="205" t="s">
        <v>10</v>
      </c>
      <c r="K38" s="205" t="s">
        <v>10</v>
      </c>
    </row>
    <row r="39" spans="2:11" x14ac:dyDescent="0.35">
      <c r="B39" s="112">
        <v>44207</v>
      </c>
      <c r="C39" s="103" t="s">
        <v>38</v>
      </c>
      <c r="D39" s="205" t="s">
        <v>10</v>
      </c>
      <c r="E39" s="205" t="s">
        <v>10</v>
      </c>
      <c r="F39" s="205" t="s">
        <v>10</v>
      </c>
      <c r="G39" s="205" t="s">
        <v>10</v>
      </c>
      <c r="H39" s="206" t="s">
        <v>10</v>
      </c>
      <c r="I39" s="206" t="s">
        <v>10</v>
      </c>
      <c r="J39" s="205" t="s">
        <v>10</v>
      </c>
      <c r="K39" s="205" t="s">
        <v>10</v>
      </c>
    </row>
    <row r="40" spans="2:11" x14ac:dyDescent="0.35">
      <c r="B40" s="112">
        <v>44207</v>
      </c>
      <c r="C40" s="103" t="s">
        <v>39</v>
      </c>
      <c r="D40" s="205">
        <v>3</v>
      </c>
      <c r="E40" s="205">
        <v>622</v>
      </c>
      <c r="F40" s="205">
        <v>107</v>
      </c>
      <c r="G40" s="205">
        <v>129</v>
      </c>
      <c r="H40" s="206" t="s">
        <v>10</v>
      </c>
      <c r="I40" s="206" t="s">
        <v>10</v>
      </c>
      <c r="J40" s="205">
        <v>135</v>
      </c>
      <c r="K40" s="205">
        <v>996</v>
      </c>
    </row>
    <row r="41" spans="2:11" s="114" customFormat="1" x14ac:dyDescent="0.35">
      <c r="B41" s="119">
        <v>44207</v>
      </c>
      <c r="C41" s="120" t="s">
        <v>40</v>
      </c>
      <c r="D41" s="204">
        <v>655</v>
      </c>
      <c r="E41" s="204">
        <v>1419</v>
      </c>
      <c r="F41" s="204">
        <v>1966</v>
      </c>
      <c r="G41" s="204">
        <v>324</v>
      </c>
      <c r="H41" s="207" t="s">
        <v>10</v>
      </c>
      <c r="I41" s="207" t="s">
        <v>10</v>
      </c>
      <c r="J41" s="204">
        <v>135</v>
      </c>
      <c r="K41" s="121">
        <v>4499</v>
      </c>
    </row>
    <row r="42" spans="2:11" x14ac:dyDescent="0.35">
      <c r="B42" s="112">
        <v>44228</v>
      </c>
      <c r="C42" s="103" t="s">
        <v>24</v>
      </c>
      <c r="D42" s="205">
        <v>267</v>
      </c>
      <c r="E42" s="205">
        <v>337</v>
      </c>
      <c r="F42" s="205">
        <v>396</v>
      </c>
      <c r="G42" s="205">
        <v>99</v>
      </c>
      <c r="H42" s="206" t="s">
        <v>10</v>
      </c>
      <c r="I42" s="206" t="s">
        <v>10</v>
      </c>
      <c r="J42" s="205" t="s">
        <v>10</v>
      </c>
      <c r="K42" s="205">
        <f>+SUM(D42:J42)</f>
        <v>1099</v>
      </c>
    </row>
    <row r="43" spans="2:11" x14ac:dyDescent="0.35">
      <c r="B43" s="112">
        <v>44229</v>
      </c>
      <c r="C43" s="103" t="s">
        <v>25</v>
      </c>
      <c r="D43" s="205">
        <v>122</v>
      </c>
      <c r="E43" s="205">
        <v>136</v>
      </c>
      <c r="F43" s="205">
        <v>500</v>
      </c>
      <c r="G43" s="205">
        <v>164</v>
      </c>
      <c r="H43" s="206" t="s">
        <v>10</v>
      </c>
      <c r="I43" s="206" t="s">
        <v>10</v>
      </c>
      <c r="J43" s="205" t="s">
        <v>10</v>
      </c>
      <c r="K43" s="205">
        <f t="shared" ref="K43:K57" si="0">+SUM(D43:J43)</f>
        <v>922</v>
      </c>
    </row>
    <row r="44" spans="2:11" x14ac:dyDescent="0.35">
      <c r="B44" s="112">
        <v>44230</v>
      </c>
      <c r="C44" s="103" t="s">
        <v>26</v>
      </c>
      <c r="D44" s="205" t="s">
        <v>10</v>
      </c>
      <c r="E44" s="205" t="s">
        <v>10</v>
      </c>
      <c r="F44" s="205" t="s">
        <v>10</v>
      </c>
      <c r="G44" s="205"/>
      <c r="H44" s="206" t="s">
        <v>10</v>
      </c>
      <c r="I44" s="206" t="s">
        <v>10</v>
      </c>
      <c r="J44" s="205" t="s">
        <v>10</v>
      </c>
      <c r="K44" s="205">
        <f t="shared" si="0"/>
        <v>0</v>
      </c>
    </row>
    <row r="45" spans="2:11" x14ac:dyDescent="0.35">
      <c r="B45" s="112">
        <v>44231</v>
      </c>
      <c r="C45" s="103" t="s">
        <v>27</v>
      </c>
      <c r="D45" s="205">
        <v>1</v>
      </c>
      <c r="E45" s="205" t="s">
        <v>10</v>
      </c>
      <c r="F45" s="205" t="s">
        <v>10</v>
      </c>
      <c r="G45" s="205"/>
      <c r="H45" s="206" t="s">
        <v>10</v>
      </c>
      <c r="I45" s="206" t="s">
        <v>10</v>
      </c>
      <c r="J45" s="205" t="s">
        <v>10</v>
      </c>
      <c r="K45" s="205">
        <f t="shared" si="0"/>
        <v>1</v>
      </c>
    </row>
    <row r="46" spans="2:11" x14ac:dyDescent="0.35">
      <c r="B46" s="112">
        <v>44232</v>
      </c>
      <c r="C46" s="103" t="s">
        <v>28</v>
      </c>
      <c r="D46" s="205">
        <v>44</v>
      </c>
      <c r="E46" s="205">
        <v>114</v>
      </c>
      <c r="F46" s="205">
        <v>405</v>
      </c>
      <c r="G46" s="205">
        <v>67</v>
      </c>
      <c r="H46" s="206" t="s">
        <v>10</v>
      </c>
      <c r="I46" s="206" t="s">
        <v>10</v>
      </c>
      <c r="J46" s="205" t="s">
        <v>10</v>
      </c>
      <c r="K46" s="205">
        <f t="shared" si="0"/>
        <v>630</v>
      </c>
    </row>
    <row r="47" spans="2:11" x14ac:dyDescent="0.35">
      <c r="B47" s="112">
        <v>44233</v>
      </c>
      <c r="C47" s="103" t="s">
        <v>29</v>
      </c>
      <c r="D47" s="205">
        <v>21</v>
      </c>
      <c r="E47" s="205">
        <v>50</v>
      </c>
      <c r="F47" s="205">
        <v>115</v>
      </c>
      <c r="G47" s="205">
        <v>35</v>
      </c>
      <c r="H47" s="206" t="s">
        <v>10</v>
      </c>
      <c r="I47" s="206" t="s">
        <v>10</v>
      </c>
      <c r="J47" s="205" t="s">
        <v>10</v>
      </c>
      <c r="K47" s="205">
        <f t="shared" si="0"/>
        <v>221</v>
      </c>
    </row>
    <row r="48" spans="2:11" x14ac:dyDescent="0.35">
      <c r="B48" s="112">
        <v>44231</v>
      </c>
      <c r="C48" s="103" t="s">
        <v>30</v>
      </c>
      <c r="D48" s="205">
        <v>167</v>
      </c>
      <c r="E48" s="205"/>
      <c r="F48" s="205" t="s">
        <v>10</v>
      </c>
      <c r="G48" s="205"/>
      <c r="H48" s="206" t="s">
        <v>10</v>
      </c>
      <c r="I48" s="206" t="s">
        <v>10</v>
      </c>
      <c r="J48" s="205" t="s">
        <v>10</v>
      </c>
      <c r="K48" s="205">
        <f t="shared" si="0"/>
        <v>167</v>
      </c>
    </row>
    <row r="49" spans="2:11" x14ac:dyDescent="0.35">
      <c r="B49" s="112">
        <v>44232</v>
      </c>
      <c r="C49" s="103" t="s">
        <v>31</v>
      </c>
      <c r="D49" s="205">
        <v>149</v>
      </c>
      <c r="E49" s="205">
        <v>184</v>
      </c>
      <c r="F49" s="205">
        <v>922</v>
      </c>
      <c r="G49" s="205">
        <v>107</v>
      </c>
      <c r="H49" s="206" t="s">
        <v>10</v>
      </c>
      <c r="I49" s="206" t="s">
        <v>10</v>
      </c>
      <c r="J49" s="205" t="s">
        <v>10</v>
      </c>
      <c r="K49" s="205">
        <f t="shared" si="0"/>
        <v>1362</v>
      </c>
    </row>
    <row r="50" spans="2:11" x14ac:dyDescent="0.35">
      <c r="B50" s="112">
        <v>44233</v>
      </c>
      <c r="C50" s="103" t="s">
        <v>32</v>
      </c>
      <c r="D50" s="205">
        <v>22</v>
      </c>
      <c r="E50" s="205">
        <v>82</v>
      </c>
      <c r="F50" s="205">
        <v>77</v>
      </c>
      <c r="G50" s="205">
        <v>10</v>
      </c>
      <c r="H50" s="206" t="s">
        <v>10</v>
      </c>
      <c r="I50" s="206" t="s">
        <v>10</v>
      </c>
      <c r="J50" s="205" t="s">
        <v>10</v>
      </c>
      <c r="K50" s="205">
        <f t="shared" si="0"/>
        <v>191</v>
      </c>
    </row>
    <row r="51" spans="2:11" x14ac:dyDescent="0.35">
      <c r="B51" s="112">
        <v>44234</v>
      </c>
      <c r="C51" s="103" t="s">
        <v>33</v>
      </c>
      <c r="D51" s="205">
        <v>75</v>
      </c>
      <c r="E51" s="205">
        <v>105</v>
      </c>
      <c r="F51" s="205">
        <v>121</v>
      </c>
      <c r="G51" s="205">
        <v>27</v>
      </c>
      <c r="H51" s="206" t="s">
        <v>10</v>
      </c>
      <c r="I51" s="206" t="s">
        <v>10</v>
      </c>
      <c r="J51" s="205" t="s">
        <v>10</v>
      </c>
      <c r="K51" s="205">
        <f t="shared" si="0"/>
        <v>328</v>
      </c>
    </row>
    <row r="52" spans="2:11" x14ac:dyDescent="0.35">
      <c r="B52" s="112">
        <v>44235</v>
      </c>
      <c r="C52" s="103" t="s">
        <v>34</v>
      </c>
      <c r="D52" s="205" t="s">
        <v>10</v>
      </c>
      <c r="E52" s="205" t="s">
        <v>10</v>
      </c>
      <c r="F52" s="205" t="s">
        <v>10</v>
      </c>
      <c r="G52" s="205"/>
      <c r="H52" s="206" t="s">
        <v>10</v>
      </c>
      <c r="I52" s="206" t="s">
        <v>10</v>
      </c>
      <c r="J52" s="205" t="s">
        <v>10</v>
      </c>
      <c r="K52" s="205">
        <f t="shared" si="0"/>
        <v>0</v>
      </c>
    </row>
    <row r="53" spans="2:11" x14ac:dyDescent="0.35">
      <c r="B53" s="112">
        <v>44235</v>
      </c>
      <c r="C53" s="103" t="s">
        <v>35</v>
      </c>
      <c r="D53" s="205" t="s">
        <v>10</v>
      </c>
      <c r="E53" s="205" t="s">
        <v>10</v>
      </c>
      <c r="F53" s="205" t="s">
        <v>10</v>
      </c>
      <c r="G53" s="205"/>
      <c r="H53" s="206" t="s">
        <v>10</v>
      </c>
      <c r="I53" s="206" t="s">
        <v>10</v>
      </c>
      <c r="J53" s="205" t="s">
        <v>10</v>
      </c>
      <c r="K53" s="205">
        <f t="shared" si="0"/>
        <v>0</v>
      </c>
    </row>
    <row r="54" spans="2:11" x14ac:dyDescent="0.35">
      <c r="B54" s="112">
        <v>44236</v>
      </c>
      <c r="C54" s="103" t="s">
        <v>36</v>
      </c>
      <c r="D54" s="205" t="s">
        <v>10</v>
      </c>
      <c r="E54" s="205" t="s">
        <v>10</v>
      </c>
      <c r="F54" s="205" t="s">
        <v>10</v>
      </c>
      <c r="G54" s="205"/>
      <c r="H54" s="206" t="s">
        <v>10</v>
      </c>
      <c r="I54" s="206" t="s">
        <v>10</v>
      </c>
      <c r="J54" s="205" t="s">
        <v>10</v>
      </c>
      <c r="K54" s="205">
        <f t="shared" si="0"/>
        <v>0</v>
      </c>
    </row>
    <row r="55" spans="2:11" x14ac:dyDescent="0.35">
      <c r="B55" s="112">
        <v>44237</v>
      </c>
      <c r="C55" s="103" t="s">
        <v>37</v>
      </c>
      <c r="D55" s="205" t="s">
        <v>10</v>
      </c>
      <c r="E55" s="205" t="s">
        <v>10</v>
      </c>
      <c r="F55" s="205" t="s">
        <v>10</v>
      </c>
      <c r="G55" s="205"/>
      <c r="H55" s="206" t="s">
        <v>10</v>
      </c>
      <c r="I55" s="206" t="s">
        <v>10</v>
      </c>
      <c r="J55" s="205" t="s">
        <v>10</v>
      </c>
      <c r="K55" s="205">
        <f t="shared" si="0"/>
        <v>0</v>
      </c>
    </row>
    <row r="56" spans="2:11" x14ac:dyDescent="0.35">
      <c r="B56" s="112">
        <v>44238</v>
      </c>
      <c r="C56" s="103" t="s">
        <v>38</v>
      </c>
      <c r="D56" s="205" t="s">
        <v>10</v>
      </c>
      <c r="E56" s="205" t="s">
        <v>10</v>
      </c>
      <c r="F56" s="205" t="s">
        <v>10</v>
      </c>
      <c r="G56" s="205"/>
      <c r="H56" s="206" t="s">
        <v>10</v>
      </c>
      <c r="I56" s="206" t="s">
        <v>10</v>
      </c>
      <c r="J56" s="205" t="s">
        <v>10</v>
      </c>
      <c r="K56" s="205">
        <f t="shared" si="0"/>
        <v>0</v>
      </c>
    </row>
    <row r="57" spans="2:11" x14ac:dyDescent="0.35">
      <c r="B57" s="112">
        <v>44238</v>
      </c>
      <c r="C57" s="103" t="s">
        <v>39</v>
      </c>
      <c r="D57" s="205">
        <v>20</v>
      </c>
      <c r="E57" s="205">
        <v>881</v>
      </c>
      <c r="F57" s="205">
        <v>104</v>
      </c>
      <c r="G57" s="205">
        <v>100</v>
      </c>
      <c r="H57" s="206" t="s">
        <v>10</v>
      </c>
      <c r="I57" s="206" t="s">
        <v>10</v>
      </c>
      <c r="J57" s="205">
        <v>111</v>
      </c>
      <c r="K57" s="205">
        <f t="shared" si="0"/>
        <v>1216</v>
      </c>
    </row>
    <row r="58" spans="2:11" s="114" customFormat="1" x14ac:dyDescent="0.35">
      <c r="B58" s="119">
        <v>44238</v>
      </c>
      <c r="C58" s="142" t="s">
        <v>40</v>
      </c>
      <c r="D58" s="204">
        <v>888</v>
      </c>
      <c r="E58" s="204">
        <v>1889</v>
      </c>
      <c r="F58" s="204">
        <v>2640</v>
      </c>
      <c r="G58" s="204">
        <v>609</v>
      </c>
      <c r="H58" s="207" t="s">
        <v>10</v>
      </c>
      <c r="I58" s="207" t="s">
        <v>10</v>
      </c>
      <c r="J58" s="204">
        <v>111</v>
      </c>
      <c r="K58" s="121">
        <v>6137</v>
      </c>
    </row>
    <row r="59" spans="2:11" x14ac:dyDescent="0.35">
      <c r="B59" s="112">
        <v>44256</v>
      </c>
      <c r="C59" s="103" t="s">
        <v>24</v>
      </c>
      <c r="D59" s="205">
        <v>319</v>
      </c>
      <c r="E59" s="205">
        <v>391</v>
      </c>
      <c r="F59" s="205">
        <v>692</v>
      </c>
      <c r="G59" s="205">
        <v>44</v>
      </c>
      <c r="H59" s="206" t="s">
        <v>10</v>
      </c>
      <c r="I59" s="206" t="s">
        <v>10</v>
      </c>
      <c r="J59" s="205">
        <v>12</v>
      </c>
      <c r="K59" s="113">
        <f>+SUM(D59:J59)</f>
        <v>1458</v>
      </c>
    </row>
    <row r="60" spans="2:11" x14ac:dyDescent="0.35">
      <c r="B60" s="112">
        <v>44257</v>
      </c>
      <c r="C60" s="103" t="s">
        <v>25</v>
      </c>
      <c r="D60" s="205">
        <v>134</v>
      </c>
      <c r="E60" s="205">
        <v>152</v>
      </c>
      <c r="F60" s="205">
        <v>649</v>
      </c>
      <c r="G60" s="205">
        <v>88</v>
      </c>
      <c r="H60" s="206" t="s">
        <v>10</v>
      </c>
      <c r="I60" s="206" t="s">
        <v>10</v>
      </c>
      <c r="J60" s="205">
        <v>37</v>
      </c>
      <c r="K60" s="113">
        <f t="shared" ref="K60:K75" si="1">+SUM(D60:J60)</f>
        <v>1060</v>
      </c>
    </row>
    <row r="61" spans="2:11" x14ac:dyDescent="0.35">
      <c r="B61" s="112">
        <v>44258</v>
      </c>
      <c r="C61" s="103" t="s">
        <v>26</v>
      </c>
      <c r="D61" s="205" t="s">
        <v>10</v>
      </c>
      <c r="E61" s="205">
        <v>10</v>
      </c>
      <c r="F61" s="205">
        <v>4</v>
      </c>
      <c r="G61" s="205" t="s">
        <v>10</v>
      </c>
      <c r="H61" s="206" t="s">
        <v>10</v>
      </c>
      <c r="I61" s="206" t="s">
        <v>10</v>
      </c>
      <c r="J61" s="205" t="s">
        <v>10</v>
      </c>
      <c r="K61" s="113">
        <f t="shared" si="1"/>
        <v>14</v>
      </c>
    </row>
    <row r="62" spans="2:11" x14ac:dyDescent="0.35">
      <c r="B62" s="112">
        <v>44259</v>
      </c>
      <c r="C62" s="103" t="s">
        <v>27</v>
      </c>
      <c r="D62" s="205">
        <v>2</v>
      </c>
      <c r="E62" s="205" t="s">
        <v>10</v>
      </c>
      <c r="F62" s="205" t="s">
        <v>10</v>
      </c>
      <c r="G62" s="205" t="s">
        <v>10</v>
      </c>
      <c r="H62" s="206" t="s">
        <v>10</v>
      </c>
      <c r="I62" s="206" t="s">
        <v>10</v>
      </c>
      <c r="J62" s="205" t="s">
        <v>10</v>
      </c>
      <c r="K62" s="113">
        <f t="shared" si="1"/>
        <v>2</v>
      </c>
    </row>
    <row r="63" spans="2:11" x14ac:dyDescent="0.35">
      <c r="B63" s="112">
        <v>44260</v>
      </c>
      <c r="C63" s="103" t="s">
        <v>28</v>
      </c>
      <c r="D63" s="205">
        <v>22</v>
      </c>
      <c r="E63" s="205">
        <v>137</v>
      </c>
      <c r="F63" s="205">
        <v>519</v>
      </c>
      <c r="G63" s="205">
        <v>22</v>
      </c>
      <c r="H63" s="206" t="s">
        <v>10</v>
      </c>
      <c r="I63" s="206" t="s">
        <v>10</v>
      </c>
      <c r="J63" s="205">
        <v>2</v>
      </c>
      <c r="K63" s="113">
        <f t="shared" si="1"/>
        <v>702</v>
      </c>
    </row>
    <row r="64" spans="2:11" x14ac:dyDescent="0.35">
      <c r="B64" s="112">
        <v>44261</v>
      </c>
      <c r="C64" s="103" t="s">
        <v>29</v>
      </c>
      <c r="D64" s="205">
        <v>19</v>
      </c>
      <c r="E64" s="205">
        <v>52</v>
      </c>
      <c r="F64" s="205">
        <v>156</v>
      </c>
      <c r="G64" s="205">
        <v>17</v>
      </c>
      <c r="H64" s="206" t="s">
        <v>10</v>
      </c>
      <c r="I64" s="206" t="s">
        <v>10</v>
      </c>
      <c r="J64" s="205">
        <v>50</v>
      </c>
      <c r="K64" s="113">
        <f t="shared" si="1"/>
        <v>294</v>
      </c>
    </row>
    <row r="65" spans="2:11" x14ac:dyDescent="0.35">
      <c r="B65" s="112">
        <v>44262</v>
      </c>
      <c r="C65" s="103" t="s">
        <v>30</v>
      </c>
      <c r="D65" s="205">
        <v>387</v>
      </c>
      <c r="E65" s="205" t="s">
        <v>10</v>
      </c>
      <c r="F65" s="205" t="s">
        <v>10</v>
      </c>
      <c r="G65" s="205" t="s">
        <v>10</v>
      </c>
      <c r="H65" s="206" t="s">
        <v>10</v>
      </c>
      <c r="I65" s="206" t="s">
        <v>10</v>
      </c>
      <c r="J65" s="205" t="s">
        <v>10</v>
      </c>
      <c r="K65" s="113">
        <f t="shared" si="1"/>
        <v>387</v>
      </c>
    </row>
    <row r="66" spans="2:11" x14ac:dyDescent="0.35">
      <c r="B66" s="112">
        <v>44263</v>
      </c>
      <c r="C66" s="103" t="s">
        <v>31</v>
      </c>
      <c r="D66" s="205">
        <v>126</v>
      </c>
      <c r="E66" s="205">
        <v>322</v>
      </c>
      <c r="F66" s="205">
        <v>1270</v>
      </c>
      <c r="G66" s="205">
        <v>81</v>
      </c>
      <c r="H66" s="206" t="s">
        <v>10</v>
      </c>
      <c r="I66" s="206" t="s">
        <v>10</v>
      </c>
      <c r="J66" s="205">
        <v>4</v>
      </c>
      <c r="K66" s="113">
        <f t="shared" si="1"/>
        <v>1803</v>
      </c>
    </row>
    <row r="67" spans="2:11" x14ac:dyDescent="0.35">
      <c r="B67" s="112">
        <v>44264</v>
      </c>
      <c r="C67" s="103" t="s">
        <v>32</v>
      </c>
      <c r="D67" s="205">
        <v>36</v>
      </c>
      <c r="E67" s="205">
        <v>68</v>
      </c>
      <c r="F67" s="205">
        <v>50</v>
      </c>
      <c r="G67" s="205">
        <v>6</v>
      </c>
      <c r="H67" s="206" t="s">
        <v>10</v>
      </c>
      <c r="I67" s="206" t="s">
        <v>10</v>
      </c>
      <c r="J67" s="205">
        <v>1</v>
      </c>
      <c r="K67" s="113">
        <f t="shared" si="1"/>
        <v>161</v>
      </c>
    </row>
    <row r="68" spans="2:11" x14ac:dyDescent="0.35">
      <c r="B68" s="112">
        <v>44263</v>
      </c>
      <c r="C68" s="103" t="s">
        <v>33</v>
      </c>
      <c r="D68" s="205">
        <v>79</v>
      </c>
      <c r="E68" s="205">
        <v>96</v>
      </c>
      <c r="F68" s="205">
        <v>170</v>
      </c>
      <c r="G68" s="205">
        <v>17</v>
      </c>
      <c r="H68" s="206" t="s">
        <v>10</v>
      </c>
      <c r="I68" s="206" t="s">
        <v>10</v>
      </c>
      <c r="J68" s="205">
        <v>1</v>
      </c>
      <c r="K68" s="113">
        <f t="shared" si="1"/>
        <v>363</v>
      </c>
    </row>
    <row r="69" spans="2:11" x14ac:dyDescent="0.35">
      <c r="B69" s="112">
        <v>44264</v>
      </c>
      <c r="C69" s="103" t="s">
        <v>34</v>
      </c>
      <c r="D69" s="205" t="s">
        <v>10</v>
      </c>
      <c r="E69" s="205" t="s">
        <v>10</v>
      </c>
      <c r="F69" s="205">
        <v>89</v>
      </c>
      <c r="G69" s="205" t="s">
        <v>10</v>
      </c>
      <c r="H69" s="206" t="s">
        <v>10</v>
      </c>
      <c r="I69" s="206" t="s">
        <v>10</v>
      </c>
      <c r="J69" s="205" t="s">
        <v>10</v>
      </c>
      <c r="K69" s="113">
        <f t="shared" si="1"/>
        <v>89</v>
      </c>
    </row>
    <row r="70" spans="2:11" x14ac:dyDescent="0.35">
      <c r="B70" s="112">
        <v>44264</v>
      </c>
      <c r="C70" s="103" t="s">
        <v>35</v>
      </c>
      <c r="D70" s="205" t="s">
        <v>10</v>
      </c>
      <c r="E70" s="205">
        <v>2</v>
      </c>
      <c r="F70" s="205">
        <v>16</v>
      </c>
      <c r="G70" s="205" t="s">
        <v>10</v>
      </c>
      <c r="H70" s="206" t="s">
        <v>10</v>
      </c>
      <c r="I70" s="206" t="s">
        <v>10</v>
      </c>
      <c r="J70" s="205" t="s">
        <v>10</v>
      </c>
      <c r="K70" s="113">
        <f t="shared" si="1"/>
        <v>18</v>
      </c>
    </row>
    <row r="71" spans="2:11" x14ac:dyDescent="0.35">
      <c r="B71" s="112">
        <v>44265</v>
      </c>
      <c r="C71" s="103" t="s">
        <v>36</v>
      </c>
      <c r="D71" s="205" t="s">
        <v>10</v>
      </c>
      <c r="E71" s="205" t="s">
        <v>10</v>
      </c>
      <c r="F71" s="205" t="s">
        <v>10</v>
      </c>
      <c r="G71" s="205" t="s">
        <v>10</v>
      </c>
      <c r="H71" s="206" t="s">
        <v>10</v>
      </c>
      <c r="I71" s="206" t="s">
        <v>10</v>
      </c>
      <c r="J71" s="205" t="s">
        <v>10</v>
      </c>
      <c r="K71" s="113">
        <f t="shared" si="1"/>
        <v>0</v>
      </c>
    </row>
    <row r="72" spans="2:11" x14ac:dyDescent="0.35">
      <c r="B72" s="112">
        <v>44266</v>
      </c>
      <c r="C72" s="103" t="s">
        <v>37</v>
      </c>
      <c r="D72" s="205" t="s">
        <v>10</v>
      </c>
      <c r="E72" s="205" t="s">
        <v>10</v>
      </c>
      <c r="F72" s="205" t="s">
        <v>10</v>
      </c>
      <c r="G72" s="205" t="s">
        <v>10</v>
      </c>
      <c r="H72" s="206" t="s">
        <v>10</v>
      </c>
      <c r="I72" s="206" t="s">
        <v>10</v>
      </c>
      <c r="J72" s="205" t="s">
        <v>10</v>
      </c>
      <c r="K72" s="113">
        <f t="shared" si="1"/>
        <v>0</v>
      </c>
    </row>
    <row r="73" spans="2:11" x14ac:dyDescent="0.35">
      <c r="B73" s="112">
        <v>44267</v>
      </c>
      <c r="C73" s="103" t="s">
        <v>38</v>
      </c>
      <c r="D73" s="205">
        <v>1</v>
      </c>
      <c r="E73" s="205" t="s">
        <v>10</v>
      </c>
      <c r="F73" s="205" t="s">
        <v>10</v>
      </c>
      <c r="G73" s="205" t="s">
        <v>10</v>
      </c>
      <c r="H73" s="206" t="s">
        <v>10</v>
      </c>
      <c r="I73" s="206" t="s">
        <v>10</v>
      </c>
      <c r="J73" s="205" t="s">
        <v>10</v>
      </c>
      <c r="K73" s="113">
        <f t="shared" si="1"/>
        <v>1</v>
      </c>
    </row>
    <row r="74" spans="2:11" x14ac:dyDescent="0.35">
      <c r="B74" s="112">
        <v>44267</v>
      </c>
      <c r="C74" s="103" t="s">
        <v>39</v>
      </c>
      <c r="D74" s="205">
        <v>32</v>
      </c>
      <c r="E74" s="205">
        <v>677</v>
      </c>
      <c r="F74" s="205">
        <v>178</v>
      </c>
      <c r="G74" s="205">
        <v>58</v>
      </c>
      <c r="H74" s="206" t="s">
        <v>10</v>
      </c>
      <c r="I74" s="206" t="s">
        <v>10</v>
      </c>
      <c r="J74" s="205">
        <v>128</v>
      </c>
      <c r="K74" s="113">
        <f t="shared" si="1"/>
        <v>1073</v>
      </c>
    </row>
    <row r="75" spans="2:11" s="114" customFormat="1" x14ac:dyDescent="0.35">
      <c r="B75" s="141">
        <v>44267</v>
      </c>
      <c r="C75" s="120" t="s">
        <v>40</v>
      </c>
      <c r="D75" s="204">
        <v>1157</v>
      </c>
      <c r="E75" s="204">
        <v>1907</v>
      </c>
      <c r="F75" s="204">
        <v>3793</v>
      </c>
      <c r="G75" s="204">
        <v>333</v>
      </c>
      <c r="H75" s="207" t="s">
        <v>10</v>
      </c>
      <c r="I75" s="207" t="s">
        <v>10</v>
      </c>
      <c r="J75" s="204">
        <v>235</v>
      </c>
      <c r="K75" s="204">
        <f t="shared" si="1"/>
        <v>7425</v>
      </c>
    </row>
    <row r="76" spans="2:11" s="114" customFormat="1" x14ac:dyDescent="0.35">
      <c r="B76" s="277" t="s">
        <v>12</v>
      </c>
      <c r="C76" s="278"/>
      <c r="D76" s="239">
        <f>+D75+D58+D41</f>
        <v>2700</v>
      </c>
      <c r="E76" s="239">
        <f>+E75+E58+E41</f>
        <v>5215</v>
      </c>
      <c r="F76" s="239">
        <f>+F75+F58+F41</f>
        <v>8399</v>
      </c>
      <c r="G76" s="239">
        <f>+G75+G58+G41</f>
        <v>1266</v>
      </c>
      <c r="H76" s="239" t="s">
        <v>10</v>
      </c>
      <c r="I76" s="239" t="s">
        <v>10</v>
      </c>
      <c r="J76" s="239">
        <f>+J75+J58+J41</f>
        <v>481</v>
      </c>
      <c r="K76" s="246">
        <f>+K41+K58+K75</f>
        <v>18061</v>
      </c>
    </row>
    <row r="77" spans="2:11" x14ac:dyDescent="0.35">
      <c r="B77" s="112">
        <v>44287</v>
      </c>
      <c r="C77" s="103" t="s">
        <v>24</v>
      </c>
      <c r="D77" s="206">
        <v>262</v>
      </c>
      <c r="E77" s="206">
        <v>295</v>
      </c>
      <c r="F77" s="206">
        <v>465</v>
      </c>
      <c r="G77" s="206">
        <v>16</v>
      </c>
      <c r="H77" s="206" t="s">
        <v>10</v>
      </c>
      <c r="I77" s="206" t="s">
        <v>10</v>
      </c>
      <c r="J77" s="206">
        <v>26</v>
      </c>
      <c r="K77" s="206">
        <f>+SUM(D77:J77)</f>
        <v>1064</v>
      </c>
    </row>
    <row r="78" spans="2:11" x14ac:dyDescent="0.35">
      <c r="B78" s="112">
        <v>44288</v>
      </c>
      <c r="C78" s="103" t="s">
        <v>25</v>
      </c>
      <c r="D78" s="205">
        <v>163</v>
      </c>
      <c r="E78" s="205">
        <v>70</v>
      </c>
      <c r="F78" s="205">
        <v>507</v>
      </c>
      <c r="G78" s="205">
        <v>34</v>
      </c>
      <c r="H78" s="206" t="s">
        <v>10</v>
      </c>
      <c r="I78" s="206" t="s">
        <v>10</v>
      </c>
      <c r="J78" s="205">
        <v>66</v>
      </c>
      <c r="K78" s="206">
        <f t="shared" ref="K78:K92" si="2">+SUM(D78:J78)</f>
        <v>840</v>
      </c>
    </row>
    <row r="79" spans="2:11" x14ac:dyDescent="0.35">
      <c r="B79" s="112">
        <v>44291</v>
      </c>
      <c r="C79" s="103" t="s">
        <v>26</v>
      </c>
      <c r="D79" s="205">
        <v>6</v>
      </c>
      <c r="E79" s="205">
        <v>4</v>
      </c>
      <c r="F79" s="205">
        <v>10</v>
      </c>
      <c r="G79" s="205" t="s">
        <v>10</v>
      </c>
      <c r="H79" s="206" t="s">
        <v>10</v>
      </c>
      <c r="I79" s="206" t="s">
        <v>10</v>
      </c>
      <c r="J79" s="205" t="s">
        <v>10</v>
      </c>
      <c r="K79" s="206">
        <f t="shared" si="2"/>
        <v>20</v>
      </c>
    </row>
    <row r="80" spans="2:11" x14ac:dyDescent="0.35">
      <c r="B80" s="116">
        <v>44293</v>
      </c>
      <c r="C80" s="103" t="s">
        <v>27</v>
      </c>
      <c r="D80" s="205">
        <v>1</v>
      </c>
      <c r="E80" s="205" t="s">
        <v>10</v>
      </c>
      <c r="F80" s="205" t="s">
        <v>10</v>
      </c>
      <c r="G80" s="205" t="s">
        <v>10</v>
      </c>
      <c r="H80" s="206" t="s">
        <v>10</v>
      </c>
      <c r="I80" s="206" t="s">
        <v>10</v>
      </c>
      <c r="J80" s="205" t="s">
        <v>10</v>
      </c>
      <c r="K80" s="206">
        <f t="shared" si="2"/>
        <v>1</v>
      </c>
    </row>
    <row r="81" spans="2:11" x14ac:dyDescent="0.35">
      <c r="B81" s="112">
        <v>44293</v>
      </c>
      <c r="C81" s="103" t="s">
        <v>28</v>
      </c>
      <c r="D81" s="205">
        <v>20</v>
      </c>
      <c r="E81" s="205">
        <v>228</v>
      </c>
      <c r="F81" s="205">
        <v>453</v>
      </c>
      <c r="G81" s="205">
        <v>10</v>
      </c>
      <c r="H81" s="206" t="s">
        <v>10</v>
      </c>
      <c r="I81" s="206" t="s">
        <v>10</v>
      </c>
      <c r="J81" s="205" t="s">
        <v>10</v>
      </c>
      <c r="K81" s="206">
        <f t="shared" si="2"/>
        <v>711</v>
      </c>
    </row>
    <row r="82" spans="2:11" x14ac:dyDescent="0.35">
      <c r="B82" s="112">
        <v>44294</v>
      </c>
      <c r="C82" s="103" t="s">
        <v>29</v>
      </c>
      <c r="D82" s="205">
        <v>7</v>
      </c>
      <c r="E82" s="205" t="s">
        <v>10</v>
      </c>
      <c r="F82" s="205">
        <v>90</v>
      </c>
      <c r="G82" s="205">
        <v>3</v>
      </c>
      <c r="H82" s="206" t="s">
        <v>10</v>
      </c>
      <c r="I82" s="206" t="s">
        <v>10</v>
      </c>
      <c r="J82" s="205">
        <v>2</v>
      </c>
      <c r="K82" s="206">
        <f t="shared" si="2"/>
        <v>102</v>
      </c>
    </row>
    <row r="83" spans="2:11" x14ac:dyDescent="0.35">
      <c r="B83" s="112">
        <v>44295</v>
      </c>
      <c r="C83" s="103" t="s">
        <v>30</v>
      </c>
      <c r="D83" s="205">
        <v>359</v>
      </c>
      <c r="E83" s="205" t="s">
        <v>10</v>
      </c>
      <c r="F83" s="205" t="s">
        <v>10</v>
      </c>
      <c r="G83" s="205" t="s">
        <v>10</v>
      </c>
      <c r="H83" s="206" t="s">
        <v>10</v>
      </c>
      <c r="I83" s="206" t="s">
        <v>10</v>
      </c>
      <c r="J83" s="205">
        <v>54</v>
      </c>
      <c r="K83" s="206">
        <f t="shared" si="2"/>
        <v>413</v>
      </c>
    </row>
    <row r="84" spans="2:11" x14ac:dyDescent="0.35">
      <c r="B84" s="112">
        <v>44296</v>
      </c>
      <c r="C84" s="103" t="s">
        <v>31</v>
      </c>
      <c r="D84" s="205">
        <v>88</v>
      </c>
      <c r="E84" s="205">
        <v>242</v>
      </c>
      <c r="F84" s="205">
        <v>887</v>
      </c>
      <c r="G84" s="205">
        <v>46</v>
      </c>
      <c r="H84" s="206" t="s">
        <v>10</v>
      </c>
      <c r="I84" s="206" t="s">
        <v>10</v>
      </c>
      <c r="J84" s="205">
        <v>9</v>
      </c>
      <c r="K84" s="206">
        <f t="shared" si="2"/>
        <v>1272</v>
      </c>
    </row>
    <row r="85" spans="2:11" x14ac:dyDescent="0.35">
      <c r="B85" s="112">
        <v>44297</v>
      </c>
      <c r="C85" s="103" t="s">
        <v>32</v>
      </c>
      <c r="D85" s="205">
        <v>27</v>
      </c>
      <c r="E85" s="205">
        <v>58</v>
      </c>
      <c r="F85" s="205">
        <v>29</v>
      </c>
      <c r="G85" s="205">
        <v>1</v>
      </c>
      <c r="H85" s="206" t="s">
        <v>10</v>
      </c>
      <c r="I85" s="206" t="s">
        <v>10</v>
      </c>
      <c r="J85" s="205" t="s">
        <v>10</v>
      </c>
      <c r="K85" s="206">
        <f t="shared" si="2"/>
        <v>115</v>
      </c>
    </row>
    <row r="86" spans="2:11" x14ac:dyDescent="0.35">
      <c r="B86" s="112">
        <v>44298</v>
      </c>
      <c r="C86" s="103" t="s">
        <v>33</v>
      </c>
      <c r="D86" s="205">
        <v>73</v>
      </c>
      <c r="E86" s="205">
        <v>108</v>
      </c>
      <c r="F86" s="205">
        <v>150</v>
      </c>
      <c r="G86" s="205">
        <v>7</v>
      </c>
      <c r="H86" s="206" t="s">
        <v>10</v>
      </c>
      <c r="I86" s="206" t="s">
        <v>10</v>
      </c>
      <c r="J86" s="205" t="s">
        <v>10</v>
      </c>
      <c r="K86" s="206">
        <f t="shared" si="2"/>
        <v>338</v>
      </c>
    </row>
    <row r="87" spans="2:11" x14ac:dyDescent="0.35">
      <c r="B87" s="112">
        <v>44299</v>
      </c>
      <c r="C87" s="103" t="s">
        <v>34</v>
      </c>
      <c r="D87" s="205" t="s">
        <v>10</v>
      </c>
      <c r="E87" s="205">
        <v>2</v>
      </c>
      <c r="F87" s="205">
        <v>256</v>
      </c>
      <c r="G87" s="205" t="s">
        <v>10</v>
      </c>
      <c r="H87" s="206" t="s">
        <v>10</v>
      </c>
      <c r="I87" s="206" t="s">
        <v>10</v>
      </c>
      <c r="J87" s="205" t="s">
        <v>10</v>
      </c>
      <c r="K87" s="206">
        <f t="shared" si="2"/>
        <v>258</v>
      </c>
    </row>
    <row r="88" spans="2:11" x14ac:dyDescent="0.35">
      <c r="B88" s="112">
        <v>44299</v>
      </c>
      <c r="C88" s="103" t="s">
        <v>35</v>
      </c>
      <c r="D88" s="205" t="s">
        <v>10</v>
      </c>
      <c r="E88" s="205">
        <v>1</v>
      </c>
      <c r="F88" s="205">
        <v>38</v>
      </c>
      <c r="G88" s="205" t="s">
        <v>10</v>
      </c>
      <c r="H88" s="206" t="s">
        <v>10</v>
      </c>
      <c r="I88" s="206" t="s">
        <v>10</v>
      </c>
      <c r="J88" s="205" t="s">
        <v>10</v>
      </c>
      <c r="K88" s="206">
        <f t="shared" si="2"/>
        <v>39</v>
      </c>
    </row>
    <row r="89" spans="2:11" x14ac:dyDescent="0.35">
      <c r="B89" s="112">
        <v>44300</v>
      </c>
      <c r="C89" s="103" t="s">
        <v>36</v>
      </c>
      <c r="D89" s="205" t="s">
        <v>10</v>
      </c>
      <c r="E89" s="205" t="s">
        <v>10</v>
      </c>
      <c r="F89" s="205" t="s">
        <v>10</v>
      </c>
      <c r="G89" s="205" t="s">
        <v>10</v>
      </c>
      <c r="H89" s="206" t="s">
        <v>10</v>
      </c>
      <c r="I89" s="206" t="s">
        <v>10</v>
      </c>
      <c r="J89" s="205" t="s">
        <v>10</v>
      </c>
      <c r="K89" s="206">
        <f t="shared" si="2"/>
        <v>0</v>
      </c>
    </row>
    <row r="90" spans="2:11" x14ac:dyDescent="0.35">
      <c r="B90" s="112">
        <v>44301</v>
      </c>
      <c r="C90" s="103" t="s">
        <v>37</v>
      </c>
      <c r="D90" s="205" t="s">
        <v>10</v>
      </c>
      <c r="E90" s="205" t="s">
        <v>10</v>
      </c>
      <c r="F90" s="205" t="s">
        <v>10</v>
      </c>
      <c r="G90" s="205" t="s">
        <v>10</v>
      </c>
      <c r="H90" s="206" t="s">
        <v>10</v>
      </c>
      <c r="I90" s="206" t="s">
        <v>10</v>
      </c>
      <c r="J90" s="205" t="s">
        <v>10</v>
      </c>
      <c r="K90" s="206">
        <f t="shared" si="2"/>
        <v>0</v>
      </c>
    </row>
    <row r="91" spans="2:11" x14ac:dyDescent="0.35">
      <c r="B91" s="112">
        <v>44302</v>
      </c>
      <c r="C91" s="103" t="s">
        <v>38</v>
      </c>
      <c r="D91" s="205" t="s">
        <v>10</v>
      </c>
      <c r="E91" s="205" t="s">
        <v>10</v>
      </c>
      <c r="F91" s="205" t="s">
        <v>10</v>
      </c>
      <c r="G91" s="205" t="s">
        <v>10</v>
      </c>
      <c r="H91" s="206" t="s">
        <v>10</v>
      </c>
      <c r="I91" s="206" t="s">
        <v>10</v>
      </c>
      <c r="J91" s="205" t="s">
        <v>10</v>
      </c>
      <c r="K91" s="206">
        <f t="shared" si="2"/>
        <v>0</v>
      </c>
    </row>
    <row r="92" spans="2:11" x14ac:dyDescent="0.35">
      <c r="B92" s="112">
        <v>44299</v>
      </c>
      <c r="C92" s="103" t="s">
        <v>39</v>
      </c>
      <c r="D92" s="205">
        <v>16</v>
      </c>
      <c r="E92" s="205">
        <v>422</v>
      </c>
      <c r="F92" s="205">
        <v>424</v>
      </c>
      <c r="G92" s="205">
        <v>41</v>
      </c>
      <c r="H92" s="206" t="s">
        <v>10</v>
      </c>
      <c r="I92" s="206" t="s">
        <v>10</v>
      </c>
      <c r="J92" s="205">
        <v>61</v>
      </c>
      <c r="K92" s="206">
        <f t="shared" si="2"/>
        <v>964</v>
      </c>
    </row>
    <row r="93" spans="2:11" s="114" customFormat="1" x14ac:dyDescent="0.35">
      <c r="B93" s="141">
        <v>44300</v>
      </c>
      <c r="C93" s="120" t="s">
        <v>40</v>
      </c>
      <c r="D93" s="207">
        <v>1022</v>
      </c>
      <c r="E93" s="204">
        <v>1430</v>
      </c>
      <c r="F93" s="204">
        <v>3309</v>
      </c>
      <c r="G93" s="204">
        <v>158</v>
      </c>
      <c r="H93" s="207" t="s">
        <v>10</v>
      </c>
      <c r="I93" s="207" t="s">
        <v>10</v>
      </c>
      <c r="J93" s="204">
        <v>218</v>
      </c>
      <c r="K93" s="121">
        <f>SUM(D93:J93)</f>
        <v>6137</v>
      </c>
    </row>
    <row r="94" spans="2:11" x14ac:dyDescent="0.35">
      <c r="B94" s="112">
        <v>44317</v>
      </c>
      <c r="C94" s="103" t="s">
        <v>24</v>
      </c>
      <c r="D94" s="206">
        <v>272</v>
      </c>
      <c r="E94" s="206">
        <v>319</v>
      </c>
      <c r="F94" s="206">
        <v>408</v>
      </c>
      <c r="G94" s="206">
        <v>34</v>
      </c>
      <c r="H94" s="206" t="s">
        <v>10</v>
      </c>
      <c r="I94" s="206" t="s">
        <v>10</v>
      </c>
      <c r="J94" s="206" t="s">
        <v>10</v>
      </c>
      <c r="K94" s="206">
        <v>1033</v>
      </c>
    </row>
    <row r="95" spans="2:11" x14ac:dyDescent="0.35">
      <c r="B95" s="112">
        <v>44318</v>
      </c>
      <c r="C95" s="103" t="s">
        <v>25</v>
      </c>
      <c r="D95" s="205">
        <v>124</v>
      </c>
      <c r="E95" s="205">
        <v>79</v>
      </c>
      <c r="F95" s="205">
        <v>552</v>
      </c>
      <c r="G95" s="205">
        <v>44</v>
      </c>
      <c r="H95" s="206" t="s">
        <v>10</v>
      </c>
      <c r="I95" s="206" t="s">
        <v>10</v>
      </c>
      <c r="J95" s="205">
        <v>105</v>
      </c>
      <c r="K95" s="205">
        <v>904</v>
      </c>
    </row>
    <row r="96" spans="2:11" x14ac:dyDescent="0.35">
      <c r="B96" s="112">
        <v>44319</v>
      </c>
      <c r="C96" s="103" t="s">
        <v>26</v>
      </c>
      <c r="D96" s="205">
        <v>8</v>
      </c>
      <c r="E96" s="205">
        <v>15</v>
      </c>
      <c r="F96" s="205">
        <v>19</v>
      </c>
      <c r="G96" s="205" t="s">
        <v>10</v>
      </c>
      <c r="H96" s="206" t="s">
        <v>10</v>
      </c>
      <c r="I96" s="206" t="s">
        <v>10</v>
      </c>
      <c r="J96" s="205" t="s">
        <v>10</v>
      </c>
      <c r="K96" s="205">
        <v>42</v>
      </c>
    </row>
    <row r="97" spans="2:11" x14ac:dyDescent="0.35">
      <c r="B97" s="112">
        <v>44318</v>
      </c>
      <c r="C97" s="103" t="s">
        <v>27</v>
      </c>
      <c r="D97" s="205" t="s">
        <v>10</v>
      </c>
      <c r="E97" s="205" t="s">
        <v>10</v>
      </c>
      <c r="F97" s="205" t="s">
        <v>10</v>
      </c>
      <c r="G97" s="205" t="s">
        <v>10</v>
      </c>
      <c r="H97" s="206" t="s">
        <v>10</v>
      </c>
      <c r="I97" s="206" t="s">
        <v>10</v>
      </c>
      <c r="J97" s="205" t="s">
        <v>10</v>
      </c>
      <c r="K97" s="205" t="s">
        <v>10</v>
      </c>
    </row>
    <row r="98" spans="2:11" x14ac:dyDescent="0.35">
      <c r="B98" s="112">
        <v>44319</v>
      </c>
      <c r="C98" s="103" t="s">
        <v>28</v>
      </c>
      <c r="D98" s="205">
        <v>47</v>
      </c>
      <c r="E98" s="205">
        <v>388</v>
      </c>
      <c r="F98" s="205">
        <v>745</v>
      </c>
      <c r="G98" s="205">
        <v>21</v>
      </c>
      <c r="H98" s="206" t="s">
        <v>10</v>
      </c>
      <c r="I98" s="206" t="s">
        <v>10</v>
      </c>
      <c r="J98" s="205">
        <v>4</v>
      </c>
      <c r="K98" s="205">
        <v>1205</v>
      </c>
    </row>
    <row r="99" spans="2:11" x14ac:dyDescent="0.35">
      <c r="B99" s="112">
        <v>44320</v>
      </c>
      <c r="C99" s="103" t="s">
        <v>29</v>
      </c>
      <c r="D99" s="205">
        <v>8</v>
      </c>
      <c r="E99" s="205">
        <v>68</v>
      </c>
      <c r="F99" s="205">
        <v>144</v>
      </c>
      <c r="G99" s="205">
        <v>2</v>
      </c>
      <c r="H99" s="206" t="s">
        <v>10</v>
      </c>
      <c r="I99" s="206" t="s">
        <v>10</v>
      </c>
      <c r="J99" s="205">
        <v>146</v>
      </c>
      <c r="K99" s="205">
        <v>368</v>
      </c>
    </row>
    <row r="100" spans="2:11" x14ac:dyDescent="0.35">
      <c r="B100" s="112">
        <v>44321</v>
      </c>
      <c r="C100" s="103" t="s">
        <v>30</v>
      </c>
      <c r="D100" s="205">
        <v>330</v>
      </c>
      <c r="E100" s="205" t="s">
        <v>10</v>
      </c>
      <c r="F100" s="205" t="s">
        <v>10</v>
      </c>
      <c r="G100" s="205" t="s">
        <v>10</v>
      </c>
      <c r="H100" s="206" t="s">
        <v>10</v>
      </c>
      <c r="I100" s="206" t="s">
        <v>10</v>
      </c>
      <c r="J100" s="205" t="s">
        <v>10</v>
      </c>
      <c r="K100" s="205">
        <v>330</v>
      </c>
    </row>
    <row r="101" spans="2:11" x14ac:dyDescent="0.35">
      <c r="B101" s="112">
        <v>44322</v>
      </c>
      <c r="C101" s="103" t="s">
        <v>31</v>
      </c>
      <c r="D101" s="205">
        <v>70</v>
      </c>
      <c r="E101" s="205">
        <v>249</v>
      </c>
      <c r="F101" s="205">
        <v>833</v>
      </c>
      <c r="G101" s="205">
        <v>26</v>
      </c>
      <c r="H101" s="206" t="s">
        <v>10</v>
      </c>
      <c r="I101" s="206" t="s">
        <v>10</v>
      </c>
      <c r="J101" s="205">
        <v>11</v>
      </c>
      <c r="K101" s="205">
        <v>1189</v>
      </c>
    </row>
    <row r="102" spans="2:11" x14ac:dyDescent="0.35">
      <c r="B102" s="112">
        <v>44323</v>
      </c>
      <c r="C102" s="103" t="s">
        <v>32</v>
      </c>
      <c r="D102" s="205">
        <v>33</v>
      </c>
      <c r="E102" s="205">
        <v>76</v>
      </c>
      <c r="F102" s="205">
        <v>33</v>
      </c>
      <c r="G102" s="205">
        <v>2</v>
      </c>
      <c r="H102" s="206" t="s">
        <v>10</v>
      </c>
      <c r="I102" s="206" t="s">
        <v>10</v>
      </c>
      <c r="J102" s="205">
        <v>3</v>
      </c>
      <c r="K102" s="205">
        <v>147</v>
      </c>
    </row>
    <row r="103" spans="2:11" x14ac:dyDescent="0.35">
      <c r="B103" s="112">
        <v>44324</v>
      </c>
      <c r="C103" s="103" t="s">
        <v>33</v>
      </c>
      <c r="D103" s="205">
        <v>91</v>
      </c>
      <c r="E103" s="205">
        <v>156</v>
      </c>
      <c r="F103" s="205">
        <v>159</v>
      </c>
      <c r="G103" s="205">
        <v>10</v>
      </c>
      <c r="H103" s="206" t="s">
        <v>10</v>
      </c>
      <c r="I103" s="206" t="s">
        <v>10</v>
      </c>
      <c r="J103" s="205" t="s">
        <v>10</v>
      </c>
      <c r="K103" s="205">
        <v>416</v>
      </c>
    </row>
    <row r="104" spans="2:11" x14ac:dyDescent="0.35">
      <c r="B104" s="112">
        <v>44325</v>
      </c>
      <c r="C104" s="103" t="s">
        <v>34</v>
      </c>
      <c r="D104" s="205" t="s">
        <v>10</v>
      </c>
      <c r="E104" s="205" t="s">
        <v>10</v>
      </c>
      <c r="F104" s="205">
        <v>286</v>
      </c>
      <c r="G104" s="205" t="s">
        <v>10</v>
      </c>
      <c r="H104" s="206" t="s">
        <v>10</v>
      </c>
      <c r="I104" s="206" t="s">
        <v>10</v>
      </c>
      <c r="J104" s="205" t="s">
        <v>10</v>
      </c>
      <c r="K104" s="205">
        <v>286</v>
      </c>
    </row>
    <row r="105" spans="2:11" x14ac:dyDescent="0.35">
      <c r="B105" s="112">
        <v>44325</v>
      </c>
      <c r="C105" s="103" t="s">
        <v>35</v>
      </c>
      <c r="D105" s="205" t="s">
        <v>10</v>
      </c>
      <c r="E105" s="205" t="s">
        <v>10</v>
      </c>
      <c r="F105" s="205">
        <v>94</v>
      </c>
      <c r="G105" s="205" t="s">
        <v>10</v>
      </c>
      <c r="H105" s="206" t="s">
        <v>10</v>
      </c>
      <c r="I105" s="206" t="s">
        <v>10</v>
      </c>
      <c r="J105" s="205" t="s">
        <v>10</v>
      </c>
      <c r="K105" s="205">
        <v>94</v>
      </c>
    </row>
    <row r="106" spans="2:11" x14ac:dyDescent="0.35">
      <c r="B106" s="112">
        <v>44326</v>
      </c>
      <c r="C106" s="103" t="s">
        <v>36</v>
      </c>
      <c r="D106" s="205" t="s">
        <v>10</v>
      </c>
      <c r="E106" s="205" t="s">
        <v>10</v>
      </c>
      <c r="F106" s="205" t="s">
        <v>10</v>
      </c>
      <c r="G106" s="205" t="s">
        <v>10</v>
      </c>
      <c r="H106" s="206" t="s">
        <v>10</v>
      </c>
      <c r="I106" s="206" t="s">
        <v>10</v>
      </c>
      <c r="J106" s="205" t="s">
        <v>10</v>
      </c>
      <c r="K106" s="205" t="s">
        <v>10</v>
      </c>
    </row>
    <row r="107" spans="2:11" x14ac:dyDescent="0.35">
      <c r="B107" s="112">
        <v>44327</v>
      </c>
      <c r="C107" s="103" t="s">
        <v>37</v>
      </c>
      <c r="D107" s="205" t="s">
        <v>10</v>
      </c>
      <c r="E107" s="205" t="s">
        <v>10</v>
      </c>
      <c r="F107" s="205" t="s">
        <v>10</v>
      </c>
      <c r="G107" s="205" t="s">
        <v>10</v>
      </c>
      <c r="H107" s="206" t="s">
        <v>10</v>
      </c>
      <c r="I107" s="206" t="s">
        <v>10</v>
      </c>
      <c r="J107" s="205" t="s">
        <v>10</v>
      </c>
      <c r="K107" s="205" t="s">
        <v>10</v>
      </c>
    </row>
    <row r="108" spans="2:11" x14ac:dyDescent="0.35">
      <c r="B108" s="112">
        <v>44328</v>
      </c>
      <c r="C108" s="103" t="s">
        <v>38</v>
      </c>
      <c r="D108" s="205" t="s">
        <v>10</v>
      </c>
      <c r="E108" s="205" t="s">
        <v>10</v>
      </c>
      <c r="F108" s="205" t="s">
        <v>10</v>
      </c>
      <c r="G108" s="205" t="s">
        <v>10</v>
      </c>
      <c r="H108" s="206" t="s">
        <v>10</v>
      </c>
      <c r="I108" s="206" t="s">
        <v>10</v>
      </c>
      <c r="J108" s="205" t="s">
        <v>10</v>
      </c>
      <c r="K108" s="205"/>
    </row>
    <row r="109" spans="2:11" x14ac:dyDescent="0.35">
      <c r="B109" s="112">
        <v>44329</v>
      </c>
      <c r="C109" s="103" t="s">
        <v>39</v>
      </c>
      <c r="D109" s="205">
        <v>21</v>
      </c>
      <c r="E109" s="205">
        <v>788</v>
      </c>
      <c r="F109" s="205">
        <v>362</v>
      </c>
      <c r="G109" s="205">
        <v>20</v>
      </c>
      <c r="H109" s="206" t="s">
        <v>10</v>
      </c>
      <c r="I109" s="206" t="s">
        <v>10</v>
      </c>
      <c r="J109" s="205">
        <v>3</v>
      </c>
      <c r="K109" s="205">
        <v>1194</v>
      </c>
    </row>
    <row r="110" spans="2:11" s="114" customFormat="1" x14ac:dyDescent="0.35">
      <c r="B110" s="141">
        <v>44330</v>
      </c>
      <c r="C110" s="120" t="s">
        <v>40</v>
      </c>
      <c r="D110" s="207">
        <v>1004</v>
      </c>
      <c r="E110" s="204">
        <v>2138</v>
      </c>
      <c r="F110" s="204">
        <v>3035</v>
      </c>
      <c r="G110" s="204">
        <v>159</v>
      </c>
      <c r="H110" s="207" t="s">
        <v>10</v>
      </c>
      <c r="I110" s="207" t="s">
        <v>10</v>
      </c>
      <c r="J110" s="204">
        <v>266</v>
      </c>
      <c r="K110" s="204">
        <f>SUM(D110:J110)</f>
        <v>6602</v>
      </c>
    </row>
    <row r="111" spans="2:11" x14ac:dyDescent="0.35">
      <c r="B111" s="112">
        <v>44348</v>
      </c>
      <c r="C111" s="103" t="s">
        <v>24</v>
      </c>
      <c r="D111" s="206">
        <v>294</v>
      </c>
      <c r="E111" s="206">
        <v>461</v>
      </c>
      <c r="F111" s="206">
        <v>493</v>
      </c>
      <c r="G111" s="206">
        <v>24</v>
      </c>
      <c r="H111" s="205" t="s">
        <v>10</v>
      </c>
      <c r="I111" s="206" t="s">
        <v>10</v>
      </c>
      <c r="J111" s="206">
        <v>36</v>
      </c>
      <c r="K111" s="206">
        <v>1308</v>
      </c>
    </row>
    <row r="112" spans="2:11" x14ac:dyDescent="0.35">
      <c r="B112" s="112">
        <v>44349</v>
      </c>
      <c r="C112" s="103" t="s">
        <v>25</v>
      </c>
      <c r="D112" s="205">
        <v>151</v>
      </c>
      <c r="E112" s="205">
        <v>125</v>
      </c>
      <c r="F112" s="205">
        <v>548</v>
      </c>
      <c r="G112" s="205">
        <v>56</v>
      </c>
      <c r="H112" s="206" t="s">
        <v>10</v>
      </c>
      <c r="I112" s="206" t="s">
        <v>10</v>
      </c>
      <c r="J112" s="205">
        <v>169</v>
      </c>
      <c r="K112" s="205">
        <v>1409</v>
      </c>
    </row>
    <row r="113" spans="2:11" x14ac:dyDescent="0.35">
      <c r="B113" s="112">
        <v>44350</v>
      </c>
      <c r="C113" s="103" t="s">
        <v>26</v>
      </c>
      <c r="D113" s="205">
        <v>14</v>
      </c>
      <c r="E113" s="205">
        <v>14</v>
      </c>
      <c r="F113" s="205">
        <v>6</v>
      </c>
      <c r="G113" s="205" t="s">
        <v>10</v>
      </c>
      <c r="H113" s="206" t="s">
        <v>10</v>
      </c>
      <c r="I113" s="206" t="s">
        <v>10</v>
      </c>
      <c r="J113" s="205" t="s">
        <v>10</v>
      </c>
      <c r="K113" s="205">
        <v>34</v>
      </c>
    </row>
    <row r="114" spans="2:11" x14ac:dyDescent="0.35">
      <c r="B114" s="112">
        <v>44351</v>
      </c>
      <c r="C114" s="103" t="s">
        <v>27</v>
      </c>
      <c r="D114" s="205">
        <v>4</v>
      </c>
      <c r="E114" s="205" t="s">
        <v>10</v>
      </c>
      <c r="F114" s="205">
        <v>4</v>
      </c>
      <c r="G114" s="205" t="s">
        <v>10</v>
      </c>
      <c r="H114" s="206" t="s">
        <v>10</v>
      </c>
      <c r="I114" s="206" t="s">
        <v>10</v>
      </c>
      <c r="J114" s="205" t="s">
        <v>10</v>
      </c>
      <c r="K114" s="205">
        <v>8</v>
      </c>
    </row>
    <row r="115" spans="2:11" x14ac:dyDescent="0.35">
      <c r="B115" s="112">
        <v>44352</v>
      </c>
      <c r="C115" s="103" t="s">
        <v>28</v>
      </c>
      <c r="D115" s="205">
        <v>36</v>
      </c>
      <c r="E115" s="205">
        <v>617</v>
      </c>
      <c r="F115" s="205">
        <v>1028</v>
      </c>
      <c r="G115" s="205">
        <v>18</v>
      </c>
      <c r="H115" s="206" t="s">
        <v>10</v>
      </c>
      <c r="I115" s="206" t="s">
        <v>10</v>
      </c>
      <c r="J115" s="205">
        <v>31</v>
      </c>
      <c r="K115" s="205">
        <v>1730</v>
      </c>
    </row>
    <row r="116" spans="2:11" x14ac:dyDescent="0.35">
      <c r="B116" s="112">
        <v>44353</v>
      </c>
      <c r="C116" s="103" t="s">
        <v>29</v>
      </c>
      <c r="D116" s="205">
        <v>12</v>
      </c>
      <c r="E116" s="205">
        <v>84</v>
      </c>
      <c r="F116" s="205">
        <v>143</v>
      </c>
      <c r="G116" s="205">
        <v>5</v>
      </c>
      <c r="H116" s="206" t="s">
        <v>10</v>
      </c>
      <c r="I116" s="206" t="s">
        <v>10</v>
      </c>
      <c r="J116" s="205">
        <v>86</v>
      </c>
      <c r="K116" s="205">
        <v>330</v>
      </c>
    </row>
    <row r="117" spans="2:11" x14ac:dyDescent="0.35">
      <c r="B117" s="112">
        <v>44352</v>
      </c>
      <c r="C117" s="103" t="s">
        <v>30</v>
      </c>
      <c r="D117" s="205">
        <v>262</v>
      </c>
      <c r="E117" s="205" t="s">
        <v>10</v>
      </c>
      <c r="F117" s="205" t="s">
        <v>10</v>
      </c>
      <c r="G117" s="205" t="s">
        <v>10</v>
      </c>
      <c r="H117" s="206" t="s">
        <v>10</v>
      </c>
      <c r="I117" s="206" t="s">
        <v>10</v>
      </c>
      <c r="J117" s="205" t="s">
        <v>10</v>
      </c>
      <c r="K117" s="205">
        <v>262</v>
      </c>
    </row>
    <row r="118" spans="2:11" x14ac:dyDescent="0.35">
      <c r="B118" s="112">
        <v>44353</v>
      </c>
      <c r="C118" s="103" t="s">
        <v>31</v>
      </c>
      <c r="D118" s="205">
        <v>70</v>
      </c>
      <c r="E118" s="205">
        <v>204</v>
      </c>
      <c r="F118" s="205">
        <v>786</v>
      </c>
      <c r="G118" s="205">
        <v>24</v>
      </c>
      <c r="H118" s="206" t="s">
        <v>10</v>
      </c>
      <c r="I118" s="206" t="s">
        <v>10</v>
      </c>
      <c r="J118" s="205">
        <v>23</v>
      </c>
      <c r="K118" s="205">
        <v>107</v>
      </c>
    </row>
    <row r="119" spans="2:11" x14ac:dyDescent="0.35">
      <c r="B119" s="112">
        <v>44354</v>
      </c>
      <c r="C119" s="103" t="s">
        <v>32</v>
      </c>
      <c r="D119" s="205">
        <v>48</v>
      </c>
      <c r="E119" s="205">
        <v>84</v>
      </c>
      <c r="F119" s="205">
        <v>34</v>
      </c>
      <c r="G119" s="205">
        <v>5</v>
      </c>
      <c r="H119" s="206" t="s">
        <v>10</v>
      </c>
      <c r="I119" s="206" t="s">
        <v>10</v>
      </c>
      <c r="J119" s="205">
        <v>3</v>
      </c>
      <c r="K119" s="205">
        <v>174</v>
      </c>
    </row>
    <row r="120" spans="2:11" x14ac:dyDescent="0.35">
      <c r="B120" s="112">
        <v>44355</v>
      </c>
      <c r="C120" s="103" t="s">
        <v>33</v>
      </c>
      <c r="D120" s="205">
        <v>100</v>
      </c>
      <c r="E120" s="205">
        <v>137</v>
      </c>
      <c r="F120" s="205">
        <v>213</v>
      </c>
      <c r="G120" s="205">
        <v>12</v>
      </c>
      <c r="H120" s="206" t="s">
        <v>10</v>
      </c>
      <c r="I120" s="206" t="s">
        <v>10</v>
      </c>
      <c r="J120" s="205">
        <v>2</v>
      </c>
      <c r="K120" s="205">
        <v>464</v>
      </c>
    </row>
    <row r="121" spans="2:11" x14ac:dyDescent="0.35">
      <c r="B121" s="112">
        <v>44356</v>
      </c>
      <c r="C121" s="103" t="s">
        <v>34</v>
      </c>
      <c r="D121" s="205" t="s">
        <v>10</v>
      </c>
      <c r="E121" s="205" t="s">
        <v>10</v>
      </c>
      <c r="F121" s="205">
        <v>252</v>
      </c>
      <c r="G121" s="205" t="s">
        <v>10</v>
      </c>
      <c r="H121" s="206" t="s">
        <v>10</v>
      </c>
      <c r="I121" s="206" t="s">
        <v>10</v>
      </c>
      <c r="J121" s="205" t="s">
        <v>10</v>
      </c>
      <c r="K121" s="205">
        <v>252</v>
      </c>
    </row>
    <row r="122" spans="2:11" x14ac:dyDescent="0.35">
      <c r="B122" s="112">
        <v>44356</v>
      </c>
      <c r="C122" s="103" t="s">
        <v>35</v>
      </c>
      <c r="D122" s="205" t="s">
        <v>10</v>
      </c>
      <c r="E122" s="205" t="s">
        <v>10</v>
      </c>
      <c r="F122" s="205">
        <v>72</v>
      </c>
      <c r="G122" s="205" t="s">
        <v>10</v>
      </c>
      <c r="H122" s="206" t="s">
        <v>10</v>
      </c>
      <c r="I122" s="206" t="s">
        <v>10</v>
      </c>
      <c r="J122" s="205" t="s">
        <v>10</v>
      </c>
      <c r="K122" s="205">
        <v>72</v>
      </c>
    </row>
    <row r="123" spans="2:11" x14ac:dyDescent="0.35">
      <c r="B123" s="112">
        <v>44357</v>
      </c>
      <c r="C123" s="103" t="s">
        <v>36</v>
      </c>
      <c r="D123" s="205" t="s">
        <v>10</v>
      </c>
      <c r="E123" s="205" t="s">
        <v>10</v>
      </c>
      <c r="F123" s="205">
        <v>1</v>
      </c>
      <c r="G123" s="205" t="s">
        <v>10</v>
      </c>
      <c r="H123" s="206" t="s">
        <v>10</v>
      </c>
      <c r="I123" s="206" t="s">
        <v>10</v>
      </c>
      <c r="J123" s="205" t="s">
        <v>10</v>
      </c>
      <c r="K123" s="205">
        <v>1</v>
      </c>
    </row>
    <row r="124" spans="2:11" x14ac:dyDescent="0.35">
      <c r="B124" s="112">
        <v>44358</v>
      </c>
      <c r="C124" s="103" t="s">
        <v>37</v>
      </c>
      <c r="D124" s="205" t="s">
        <v>10</v>
      </c>
      <c r="E124" s="205" t="s">
        <v>10</v>
      </c>
      <c r="F124" s="205">
        <v>2</v>
      </c>
      <c r="G124" s="205" t="s">
        <v>10</v>
      </c>
      <c r="H124" s="206" t="s">
        <v>10</v>
      </c>
      <c r="I124" s="206" t="s">
        <v>10</v>
      </c>
      <c r="J124" s="205" t="s">
        <v>10</v>
      </c>
      <c r="K124" s="205">
        <v>2</v>
      </c>
    </row>
    <row r="125" spans="2:11" x14ac:dyDescent="0.35">
      <c r="B125" s="112">
        <v>44359</v>
      </c>
      <c r="C125" s="103" t="s">
        <v>41</v>
      </c>
      <c r="D125" s="205" t="s">
        <v>10</v>
      </c>
      <c r="E125" s="205" t="s">
        <v>10</v>
      </c>
      <c r="F125" s="205">
        <v>76</v>
      </c>
      <c r="G125" s="205" t="s">
        <v>10</v>
      </c>
      <c r="H125" s="206" t="s">
        <v>10</v>
      </c>
      <c r="I125" s="206" t="s">
        <v>10</v>
      </c>
      <c r="J125" s="205" t="s">
        <v>10</v>
      </c>
      <c r="K125" s="205">
        <v>76</v>
      </c>
    </row>
    <row r="126" spans="2:11" x14ac:dyDescent="0.35">
      <c r="B126" s="112">
        <v>44359</v>
      </c>
      <c r="C126" s="103" t="s">
        <v>38</v>
      </c>
      <c r="D126" s="205" t="s">
        <v>10</v>
      </c>
      <c r="E126" s="205" t="s">
        <v>10</v>
      </c>
      <c r="F126" s="205">
        <v>1</v>
      </c>
      <c r="G126" s="205" t="s">
        <v>10</v>
      </c>
      <c r="H126" s="206" t="s">
        <v>10</v>
      </c>
      <c r="I126" s="206" t="s">
        <v>10</v>
      </c>
      <c r="J126" s="205" t="s">
        <v>10</v>
      </c>
      <c r="K126" s="205">
        <v>1</v>
      </c>
    </row>
    <row r="127" spans="2:11" x14ac:dyDescent="0.35">
      <c r="B127" s="112">
        <v>44360</v>
      </c>
      <c r="C127" s="103" t="s">
        <v>39</v>
      </c>
      <c r="D127" s="205">
        <v>23</v>
      </c>
      <c r="E127" s="205">
        <v>841</v>
      </c>
      <c r="F127" s="205" t="s">
        <v>10</v>
      </c>
      <c r="G127" s="205">
        <v>14</v>
      </c>
      <c r="H127" s="206" t="s">
        <v>10</v>
      </c>
      <c r="I127" s="206" t="s">
        <v>10</v>
      </c>
      <c r="J127" s="205">
        <v>13</v>
      </c>
      <c r="K127" s="205">
        <v>891</v>
      </c>
    </row>
    <row r="128" spans="2:11" s="114" customFormat="1" x14ac:dyDescent="0.35">
      <c r="B128" s="141">
        <v>44361</v>
      </c>
      <c r="C128" s="120" t="s">
        <v>40</v>
      </c>
      <c r="D128" s="207">
        <v>1014</v>
      </c>
      <c r="E128" s="204">
        <v>2567</v>
      </c>
      <c r="F128" s="204">
        <v>3659</v>
      </c>
      <c r="G128" s="204">
        <v>158</v>
      </c>
      <c r="H128" s="207" t="s">
        <v>10</v>
      </c>
      <c r="I128" s="207" t="s">
        <v>10</v>
      </c>
      <c r="J128" s="204">
        <v>363</v>
      </c>
      <c r="K128" s="204">
        <f t="shared" ref="K128:K143" si="3">SUM(D128:J128)</f>
        <v>7761</v>
      </c>
    </row>
    <row r="129" spans="2:11" s="114" customFormat="1" x14ac:dyDescent="0.35">
      <c r="B129" s="277" t="s">
        <v>12</v>
      </c>
      <c r="C129" s="278"/>
      <c r="D129" s="239">
        <f>+D128+D110+D93</f>
        <v>3040</v>
      </c>
      <c r="E129" s="239">
        <f>+E128+E110+E93</f>
        <v>6135</v>
      </c>
      <c r="F129" s="239">
        <f>+F128+F110+F93</f>
        <v>10003</v>
      </c>
      <c r="G129" s="239">
        <f>+G128+G110+G93</f>
        <v>475</v>
      </c>
      <c r="H129" s="239" t="s">
        <v>10</v>
      </c>
      <c r="I129" s="239" t="s">
        <v>10</v>
      </c>
      <c r="J129" s="239">
        <f>+J128+J110+J93</f>
        <v>847</v>
      </c>
      <c r="K129" s="239">
        <f t="shared" si="3"/>
        <v>20500</v>
      </c>
    </row>
    <row r="130" spans="2:11" x14ac:dyDescent="0.35">
      <c r="B130" s="112">
        <v>44378</v>
      </c>
      <c r="C130" s="103" t="s">
        <v>24</v>
      </c>
      <c r="D130" s="206">
        <v>292</v>
      </c>
      <c r="E130" s="206">
        <v>465</v>
      </c>
      <c r="F130" s="206">
        <v>680</v>
      </c>
      <c r="G130" s="206">
        <v>25</v>
      </c>
      <c r="H130" s="206" t="s">
        <v>10</v>
      </c>
      <c r="I130" s="206" t="s">
        <v>10</v>
      </c>
      <c r="J130" s="206">
        <v>29</v>
      </c>
      <c r="K130" s="206">
        <f t="shared" si="3"/>
        <v>1491</v>
      </c>
    </row>
    <row r="131" spans="2:11" x14ac:dyDescent="0.35">
      <c r="B131" s="112">
        <v>44379</v>
      </c>
      <c r="C131" s="103" t="s">
        <v>25</v>
      </c>
      <c r="D131" s="205">
        <v>172</v>
      </c>
      <c r="E131" s="205">
        <v>112</v>
      </c>
      <c r="F131" s="205">
        <v>579</v>
      </c>
      <c r="G131" s="205">
        <v>79</v>
      </c>
      <c r="H131" s="206" t="s">
        <v>10</v>
      </c>
      <c r="I131" s="206" t="s">
        <v>10</v>
      </c>
      <c r="J131" s="205">
        <v>217</v>
      </c>
      <c r="K131" s="206">
        <f t="shared" si="3"/>
        <v>1159</v>
      </c>
    </row>
    <row r="132" spans="2:11" x14ac:dyDescent="0.35">
      <c r="B132" s="112">
        <v>44380</v>
      </c>
      <c r="C132" s="103" t="s">
        <v>26</v>
      </c>
      <c r="D132" s="205">
        <v>9</v>
      </c>
      <c r="E132" s="205">
        <v>16</v>
      </c>
      <c r="F132" s="205">
        <v>47</v>
      </c>
      <c r="G132" s="205">
        <v>3</v>
      </c>
      <c r="H132" s="206" t="s">
        <v>10</v>
      </c>
      <c r="I132" s="206" t="s">
        <v>10</v>
      </c>
      <c r="J132" s="205" t="s">
        <v>10</v>
      </c>
      <c r="K132" s="206">
        <f t="shared" si="3"/>
        <v>75</v>
      </c>
    </row>
    <row r="133" spans="2:11" x14ac:dyDescent="0.35">
      <c r="B133" s="112">
        <v>44381</v>
      </c>
      <c r="C133" s="103" t="s">
        <v>27</v>
      </c>
      <c r="D133" s="205">
        <v>5</v>
      </c>
      <c r="E133" s="205">
        <v>0</v>
      </c>
      <c r="F133" s="205">
        <v>36</v>
      </c>
      <c r="G133" s="205" t="s">
        <v>10</v>
      </c>
      <c r="H133" s="206" t="s">
        <v>10</v>
      </c>
      <c r="I133" s="206" t="s">
        <v>10</v>
      </c>
      <c r="J133" s="205">
        <v>2</v>
      </c>
      <c r="K133" s="206">
        <f t="shared" si="3"/>
        <v>43</v>
      </c>
    </row>
    <row r="134" spans="2:11" x14ac:dyDescent="0.35">
      <c r="B134" s="112">
        <v>44382</v>
      </c>
      <c r="C134" s="103" t="s">
        <v>28</v>
      </c>
      <c r="D134" s="205">
        <v>52</v>
      </c>
      <c r="E134" s="205">
        <v>326</v>
      </c>
      <c r="F134" s="205">
        <v>396</v>
      </c>
      <c r="G134" s="205">
        <v>65</v>
      </c>
      <c r="H134" s="206" t="s">
        <v>10</v>
      </c>
      <c r="I134" s="206" t="s">
        <v>10</v>
      </c>
      <c r="J134" s="205">
        <v>44</v>
      </c>
      <c r="K134" s="206">
        <f t="shared" si="3"/>
        <v>883</v>
      </c>
    </row>
    <row r="135" spans="2:11" x14ac:dyDescent="0.35">
      <c r="B135" s="112">
        <v>44383</v>
      </c>
      <c r="C135" s="103" t="s">
        <v>29</v>
      </c>
      <c r="D135" s="205">
        <v>11</v>
      </c>
      <c r="E135" s="205">
        <v>51</v>
      </c>
      <c r="F135" s="205">
        <v>151</v>
      </c>
      <c r="G135" s="205">
        <v>7</v>
      </c>
      <c r="H135" s="206" t="s">
        <v>10</v>
      </c>
      <c r="I135" s="206" t="s">
        <v>10</v>
      </c>
      <c r="J135" s="205">
        <v>87</v>
      </c>
      <c r="K135" s="206">
        <f t="shared" si="3"/>
        <v>307</v>
      </c>
    </row>
    <row r="136" spans="2:11" x14ac:dyDescent="0.35">
      <c r="B136" s="112">
        <v>44384</v>
      </c>
      <c r="C136" s="103" t="s">
        <v>30</v>
      </c>
      <c r="D136" s="205">
        <v>221</v>
      </c>
      <c r="E136" s="205" t="s">
        <v>10</v>
      </c>
      <c r="F136" s="205" t="s">
        <v>10</v>
      </c>
      <c r="G136" s="205" t="s">
        <v>10</v>
      </c>
      <c r="H136" s="206" t="s">
        <v>10</v>
      </c>
      <c r="I136" s="206" t="s">
        <v>10</v>
      </c>
      <c r="J136" s="205" t="s">
        <v>10</v>
      </c>
      <c r="K136" s="206">
        <f t="shared" si="3"/>
        <v>221</v>
      </c>
    </row>
    <row r="137" spans="2:11" x14ac:dyDescent="0.35">
      <c r="B137" s="112">
        <v>44385</v>
      </c>
      <c r="C137" s="103" t="s">
        <v>31</v>
      </c>
      <c r="D137" s="205">
        <v>73</v>
      </c>
      <c r="E137" s="205">
        <v>235</v>
      </c>
      <c r="F137" s="205">
        <v>515</v>
      </c>
      <c r="G137" s="205">
        <v>16</v>
      </c>
      <c r="H137" s="206" t="s">
        <v>10</v>
      </c>
      <c r="I137" s="206" t="s">
        <v>10</v>
      </c>
      <c r="J137" s="205">
        <v>6</v>
      </c>
      <c r="K137" s="206">
        <f t="shared" si="3"/>
        <v>845</v>
      </c>
    </row>
    <row r="138" spans="2:11" x14ac:dyDescent="0.35">
      <c r="B138" s="112">
        <v>44386</v>
      </c>
      <c r="C138" s="103" t="s">
        <v>32</v>
      </c>
      <c r="D138" s="205">
        <v>51</v>
      </c>
      <c r="E138" s="205">
        <v>116</v>
      </c>
      <c r="F138" s="205">
        <v>86</v>
      </c>
      <c r="G138" s="205">
        <v>3</v>
      </c>
      <c r="H138" s="206" t="s">
        <v>10</v>
      </c>
      <c r="I138" s="206" t="s">
        <v>10</v>
      </c>
      <c r="J138" s="205">
        <v>2</v>
      </c>
      <c r="K138" s="206">
        <f t="shared" si="3"/>
        <v>258</v>
      </c>
    </row>
    <row r="139" spans="2:11" x14ac:dyDescent="0.35">
      <c r="B139" s="112">
        <v>44387</v>
      </c>
      <c r="C139" s="103" t="s">
        <v>33</v>
      </c>
      <c r="D139" s="205">
        <v>91</v>
      </c>
      <c r="E139" s="205">
        <v>176</v>
      </c>
      <c r="F139" s="205">
        <v>216</v>
      </c>
      <c r="G139" s="205">
        <v>5</v>
      </c>
      <c r="H139" s="206" t="s">
        <v>10</v>
      </c>
      <c r="I139" s="206" t="s">
        <v>10</v>
      </c>
      <c r="J139" s="205">
        <v>7</v>
      </c>
      <c r="K139" s="206">
        <f t="shared" si="3"/>
        <v>495</v>
      </c>
    </row>
    <row r="140" spans="2:11" x14ac:dyDescent="0.35">
      <c r="B140" s="112">
        <v>44388</v>
      </c>
      <c r="C140" s="103" t="s">
        <v>34</v>
      </c>
      <c r="D140" s="205" t="s">
        <v>10</v>
      </c>
      <c r="E140" s="205" t="s">
        <v>10</v>
      </c>
      <c r="F140" s="205">
        <v>182</v>
      </c>
      <c r="G140" s="205" t="s">
        <v>10</v>
      </c>
      <c r="H140" s="206" t="s">
        <v>10</v>
      </c>
      <c r="I140" s="206" t="s">
        <v>10</v>
      </c>
      <c r="J140" s="205" t="s">
        <v>10</v>
      </c>
      <c r="K140" s="206">
        <f t="shared" si="3"/>
        <v>182</v>
      </c>
    </row>
    <row r="141" spans="2:11" x14ac:dyDescent="0.35">
      <c r="B141" s="112">
        <v>44389</v>
      </c>
      <c r="C141" s="103" t="s">
        <v>35</v>
      </c>
      <c r="D141" s="205" t="s">
        <v>10</v>
      </c>
      <c r="E141" s="205" t="s">
        <v>10</v>
      </c>
      <c r="F141" s="205">
        <v>109</v>
      </c>
      <c r="G141" s="205" t="s">
        <v>10</v>
      </c>
      <c r="H141" s="206" t="s">
        <v>10</v>
      </c>
      <c r="I141" s="206" t="s">
        <v>10</v>
      </c>
      <c r="J141" s="205" t="s">
        <v>10</v>
      </c>
      <c r="K141" s="206">
        <f t="shared" si="3"/>
        <v>109</v>
      </c>
    </row>
    <row r="142" spans="2:11" x14ac:dyDescent="0.35">
      <c r="B142" s="112">
        <v>44390</v>
      </c>
      <c r="C142" s="103" t="s">
        <v>36</v>
      </c>
      <c r="D142" s="205" t="s">
        <v>10</v>
      </c>
      <c r="E142" s="205" t="s">
        <v>10</v>
      </c>
      <c r="F142" s="205">
        <v>6</v>
      </c>
      <c r="G142" s="205" t="s">
        <v>10</v>
      </c>
      <c r="H142" s="206" t="s">
        <v>10</v>
      </c>
      <c r="I142" s="206" t="s">
        <v>10</v>
      </c>
      <c r="J142" s="205" t="s">
        <v>10</v>
      </c>
      <c r="K142" s="206">
        <f t="shared" si="3"/>
        <v>6</v>
      </c>
    </row>
    <row r="143" spans="2:11" x14ac:dyDescent="0.35">
      <c r="B143" s="112">
        <v>44391</v>
      </c>
      <c r="C143" s="103" t="s">
        <v>37</v>
      </c>
      <c r="D143" s="205" t="s">
        <v>10</v>
      </c>
      <c r="E143" s="205" t="s">
        <v>10</v>
      </c>
      <c r="F143" s="205">
        <v>1</v>
      </c>
      <c r="G143" s="205" t="s">
        <v>10</v>
      </c>
      <c r="H143" s="206" t="s">
        <v>10</v>
      </c>
      <c r="I143" s="206" t="s">
        <v>10</v>
      </c>
      <c r="J143" s="205" t="s">
        <v>10</v>
      </c>
      <c r="K143" s="206">
        <f t="shared" si="3"/>
        <v>1</v>
      </c>
    </row>
    <row r="144" spans="2:11" x14ac:dyDescent="0.35">
      <c r="B144" s="112">
        <v>44392</v>
      </c>
      <c r="C144" s="103" t="s">
        <v>41</v>
      </c>
      <c r="D144" s="205" t="s">
        <v>10</v>
      </c>
      <c r="E144" s="205" t="s">
        <v>10</v>
      </c>
      <c r="F144" s="205" t="s">
        <v>10</v>
      </c>
      <c r="G144" s="205" t="s">
        <v>10</v>
      </c>
      <c r="H144" s="206" t="s">
        <v>10</v>
      </c>
      <c r="I144" s="206" t="s">
        <v>10</v>
      </c>
      <c r="J144" s="205" t="s">
        <v>10</v>
      </c>
      <c r="K144" s="206" t="s">
        <v>10</v>
      </c>
    </row>
    <row r="145" spans="2:11" x14ac:dyDescent="0.35">
      <c r="B145" s="112">
        <v>44393</v>
      </c>
      <c r="C145" s="103" t="s">
        <v>38</v>
      </c>
      <c r="D145" s="205" t="s">
        <v>10</v>
      </c>
      <c r="E145" s="205" t="s">
        <v>10</v>
      </c>
      <c r="F145" s="205">
        <v>10</v>
      </c>
      <c r="G145" s="205" t="s">
        <v>10</v>
      </c>
      <c r="H145" s="206" t="s">
        <v>10</v>
      </c>
      <c r="I145" s="206" t="s">
        <v>10</v>
      </c>
      <c r="J145" s="205" t="s">
        <v>10</v>
      </c>
      <c r="K145" s="206">
        <f t="shared" ref="K145:K160" si="4">SUM(D145:J145)</f>
        <v>10</v>
      </c>
    </row>
    <row r="146" spans="2:11" x14ac:dyDescent="0.35">
      <c r="B146" s="112">
        <v>44394</v>
      </c>
      <c r="C146" s="103" t="s">
        <v>39</v>
      </c>
      <c r="D146" s="205">
        <v>113</v>
      </c>
      <c r="E146" s="205">
        <v>1034</v>
      </c>
      <c r="F146" s="205" t="s">
        <v>10</v>
      </c>
      <c r="G146" s="205">
        <v>8</v>
      </c>
      <c r="H146" s="206" t="s">
        <v>10</v>
      </c>
      <c r="I146" s="206" t="s">
        <v>10</v>
      </c>
      <c r="J146" s="205">
        <v>13</v>
      </c>
      <c r="K146" s="206">
        <f t="shared" si="4"/>
        <v>1168</v>
      </c>
    </row>
    <row r="147" spans="2:11" s="114" customFormat="1" x14ac:dyDescent="0.35">
      <c r="B147" s="119">
        <v>44395</v>
      </c>
      <c r="C147" s="120" t="s">
        <v>40</v>
      </c>
      <c r="D147" s="207">
        <f>SUM(D130:D146)</f>
        <v>1090</v>
      </c>
      <c r="E147" s="207">
        <f>SUM(E130:E146)</f>
        <v>2531</v>
      </c>
      <c r="F147" s="207">
        <f>SUM(F130:F146)</f>
        <v>3014</v>
      </c>
      <c r="G147" s="207">
        <f>SUM(G130:G146)</f>
        <v>211</v>
      </c>
      <c r="H147" s="207" t="s">
        <v>10</v>
      </c>
      <c r="I147" s="207" t="s">
        <v>10</v>
      </c>
      <c r="J147" s="207">
        <f>SUM(J130:J146)</f>
        <v>407</v>
      </c>
      <c r="K147" s="140">
        <f t="shared" si="4"/>
        <v>7253</v>
      </c>
    </row>
    <row r="148" spans="2:11" x14ac:dyDescent="0.35">
      <c r="B148" s="112">
        <v>44409</v>
      </c>
      <c r="C148" s="103" t="s">
        <v>24</v>
      </c>
      <c r="D148" s="206">
        <v>279</v>
      </c>
      <c r="E148" s="206">
        <v>125</v>
      </c>
      <c r="F148" s="206">
        <v>264</v>
      </c>
      <c r="G148" s="206">
        <v>11</v>
      </c>
      <c r="H148" s="206" t="s">
        <v>10</v>
      </c>
      <c r="I148" s="206" t="s">
        <v>10</v>
      </c>
      <c r="J148" s="206">
        <v>15</v>
      </c>
      <c r="K148" s="115">
        <f t="shared" si="4"/>
        <v>694</v>
      </c>
    </row>
    <row r="149" spans="2:11" x14ac:dyDescent="0.35">
      <c r="B149" s="112">
        <v>44410</v>
      </c>
      <c r="C149" s="103" t="s">
        <v>25</v>
      </c>
      <c r="D149" s="205">
        <v>183</v>
      </c>
      <c r="E149" s="205">
        <v>61</v>
      </c>
      <c r="F149" s="205">
        <v>195</v>
      </c>
      <c r="G149" s="205">
        <v>29</v>
      </c>
      <c r="H149" s="206" t="s">
        <v>10</v>
      </c>
      <c r="I149" s="206" t="s">
        <v>10</v>
      </c>
      <c r="J149" s="205">
        <v>102</v>
      </c>
      <c r="K149" s="115">
        <f t="shared" si="4"/>
        <v>570</v>
      </c>
    </row>
    <row r="150" spans="2:11" x14ac:dyDescent="0.35">
      <c r="B150" s="112">
        <v>44411</v>
      </c>
      <c r="C150" s="103" t="s">
        <v>26</v>
      </c>
      <c r="D150" s="205">
        <v>13</v>
      </c>
      <c r="E150" s="205">
        <v>9</v>
      </c>
      <c r="F150" s="205">
        <v>22</v>
      </c>
      <c r="G150" s="205">
        <v>2</v>
      </c>
      <c r="H150" s="206" t="s">
        <v>10</v>
      </c>
      <c r="I150" s="206" t="s">
        <v>10</v>
      </c>
      <c r="J150" s="206" t="s">
        <v>10</v>
      </c>
      <c r="K150" s="115">
        <f t="shared" si="4"/>
        <v>46</v>
      </c>
    </row>
    <row r="151" spans="2:11" x14ac:dyDescent="0.35">
      <c r="B151" s="112">
        <v>44412</v>
      </c>
      <c r="C151" s="103" t="s">
        <v>27</v>
      </c>
      <c r="D151" s="205">
        <v>14</v>
      </c>
      <c r="E151" s="205">
        <v>1</v>
      </c>
      <c r="F151" s="205">
        <v>10</v>
      </c>
      <c r="G151" s="205">
        <v>0</v>
      </c>
      <c r="H151" s="206" t="s">
        <v>10</v>
      </c>
      <c r="I151" s="206" t="s">
        <v>10</v>
      </c>
      <c r="J151" s="206" t="s">
        <v>10</v>
      </c>
      <c r="K151" s="115">
        <f t="shared" si="4"/>
        <v>25</v>
      </c>
    </row>
    <row r="152" spans="2:11" x14ac:dyDescent="0.35">
      <c r="B152" s="112">
        <v>44413</v>
      </c>
      <c r="C152" s="103" t="s">
        <v>28</v>
      </c>
      <c r="D152" s="205">
        <v>41</v>
      </c>
      <c r="E152" s="205">
        <v>92</v>
      </c>
      <c r="F152" s="205">
        <v>111</v>
      </c>
      <c r="G152" s="205">
        <v>19</v>
      </c>
      <c r="H152" s="206" t="s">
        <v>10</v>
      </c>
      <c r="I152" s="206" t="s">
        <v>10</v>
      </c>
      <c r="J152" s="205">
        <v>27</v>
      </c>
      <c r="K152" s="115">
        <f t="shared" si="4"/>
        <v>290</v>
      </c>
    </row>
    <row r="153" spans="2:11" x14ac:dyDescent="0.35">
      <c r="B153" s="112">
        <v>44414</v>
      </c>
      <c r="C153" s="103" t="s">
        <v>29</v>
      </c>
      <c r="D153" s="205">
        <v>15</v>
      </c>
      <c r="E153" s="205">
        <v>48</v>
      </c>
      <c r="F153" s="205">
        <v>38</v>
      </c>
      <c r="G153" s="205">
        <v>2</v>
      </c>
      <c r="H153" s="206" t="s">
        <v>10</v>
      </c>
      <c r="I153" s="206" t="s">
        <v>10</v>
      </c>
      <c r="J153" s="205">
        <v>80</v>
      </c>
      <c r="K153" s="115">
        <f t="shared" si="4"/>
        <v>183</v>
      </c>
    </row>
    <row r="154" spans="2:11" x14ac:dyDescent="0.35">
      <c r="B154" s="112">
        <v>44415</v>
      </c>
      <c r="C154" s="103" t="s">
        <v>30</v>
      </c>
      <c r="D154" s="205">
        <v>247</v>
      </c>
      <c r="E154" s="206" t="s">
        <v>10</v>
      </c>
      <c r="F154" s="206" t="s">
        <v>10</v>
      </c>
      <c r="G154" s="206" t="s">
        <v>10</v>
      </c>
      <c r="H154" s="206" t="s">
        <v>10</v>
      </c>
      <c r="I154" s="206" t="s">
        <v>10</v>
      </c>
      <c r="J154" s="206" t="s">
        <v>10</v>
      </c>
      <c r="K154" s="115">
        <f t="shared" si="4"/>
        <v>247</v>
      </c>
    </row>
    <row r="155" spans="2:11" x14ac:dyDescent="0.35">
      <c r="B155" s="112">
        <v>44416</v>
      </c>
      <c r="C155" s="103" t="s">
        <v>31</v>
      </c>
      <c r="D155" s="205">
        <v>52</v>
      </c>
      <c r="E155" s="205">
        <v>111</v>
      </c>
      <c r="F155" s="205">
        <v>162</v>
      </c>
      <c r="G155" s="205">
        <v>2</v>
      </c>
      <c r="H155" s="206" t="s">
        <v>10</v>
      </c>
      <c r="I155" s="206" t="s">
        <v>10</v>
      </c>
      <c r="J155" s="205">
        <v>12</v>
      </c>
      <c r="K155" s="115">
        <f t="shared" si="4"/>
        <v>339</v>
      </c>
    </row>
    <row r="156" spans="2:11" x14ac:dyDescent="0.35">
      <c r="B156" s="112">
        <v>44417</v>
      </c>
      <c r="C156" s="103" t="s">
        <v>32</v>
      </c>
      <c r="D156" s="205">
        <v>64</v>
      </c>
      <c r="E156" s="205">
        <v>28</v>
      </c>
      <c r="F156" s="205">
        <v>27</v>
      </c>
      <c r="G156" s="205">
        <v>1</v>
      </c>
      <c r="H156" s="206" t="s">
        <v>10</v>
      </c>
      <c r="I156" s="206" t="s">
        <v>10</v>
      </c>
      <c r="J156" s="206" t="s">
        <v>10</v>
      </c>
      <c r="K156" s="115">
        <f t="shared" si="4"/>
        <v>120</v>
      </c>
    </row>
    <row r="157" spans="2:11" x14ac:dyDescent="0.35">
      <c r="B157" s="112">
        <v>44418</v>
      </c>
      <c r="C157" s="103" t="s">
        <v>33</v>
      </c>
      <c r="D157" s="205">
        <v>100</v>
      </c>
      <c r="E157" s="205">
        <v>56</v>
      </c>
      <c r="F157" s="205">
        <v>68</v>
      </c>
      <c r="G157" s="205">
        <v>1</v>
      </c>
      <c r="H157" s="206" t="s">
        <v>10</v>
      </c>
      <c r="I157" s="206" t="s">
        <v>10</v>
      </c>
      <c r="J157" s="205">
        <v>1</v>
      </c>
      <c r="K157" s="115">
        <f t="shared" si="4"/>
        <v>226</v>
      </c>
    </row>
    <row r="158" spans="2:11" x14ac:dyDescent="0.35">
      <c r="B158" s="112">
        <v>44419</v>
      </c>
      <c r="C158" s="103" t="s">
        <v>34</v>
      </c>
      <c r="D158" s="206" t="s">
        <v>10</v>
      </c>
      <c r="E158" s="206" t="s">
        <v>10</v>
      </c>
      <c r="F158" s="205">
        <v>62</v>
      </c>
      <c r="G158" s="206" t="s">
        <v>10</v>
      </c>
      <c r="H158" s="206" t="s">
        <v>10</v>
      </c>
      <c r="I158" s="206" t="s">
        <v>10</v>
      </c>
      <c r="J158" s="206" t="s">
        <v>10</v>
      </c>
      <c r="K158" s="115">
        <f t="shared" si="4"/>
        <v>62</v>
      </c>
    </row>
    <row r="159" spans="2:11" x14ac:dyDescent="0.35">
      <c r="B159" s="112">
        <v>44420</v>
      </c>
      <c r="C159" s="103" t="s">
        <v>35</v>
      </c>
      <c r="D159" s="206" t="s">
        <v>10</v>
      </c>
      <c r="E159" s="206" t="s">
        <v>10</v>
      </c>
      <c r="F159" s="205">
        <v>12</v>
      </c>
      <c r="G159" s="206" t="s">
        <v>10</v>
      </c>
      <c r="H159" s="206" t="s">
        <v>10</v>
      </c>
      <c r="I159" s="206" t="s">
        <v>10</v>
      </c>
      <c r="J159" s="206" t="s">
        <v>10</v>
      </c>
      <c r="K159" s="115">
        <f t="shared" si="4"/>
        <v>12</v>
      </c>
    </row>
    <row r="160" spans="2:11" x14ac:dyDescent="0.35">
      <c r="B160" s="112">
        <v>44421</v>
      </c>
      <c r="C160" s="103" t="s">
        <v>36</v>
      </c>
      <c r="D160" s="206" t="s">
        <v>10</v>
      </c>
      <c r="E160" s="206" t="s">
        <v>10</v>
      </c>
      <c r="F160" s="205">
        <v>2</v>
      </c>
      <c r="G160" s="206" t="s">
        <v>10</v>
      </c>
      <c r="H160" s="206" t="s">
        <v>10</v>
      </c>
      <c r="I160" s="206" t="s">
        <v>10</v>
      </c>
      <c r="J160" s="206" t="s">
        <v>10</v>
      </c>
      <c r="K160" s="115">
        <f t="shared" si="4"/>
        <v>2</v>
      </c>
    </row>
    <row r="161" spans="2:11" x14ac:dyDescent="0.35">
      <c r="B161" s="112">
        <v>44422</v>
      </c>
      <c r="C161" s="103" t="s">
        <v>37</v>
      </c>
      <c r="D161" s="206" t="s">
        <v>10</v>
      </c>
      <c r="E161" s="206" t="s">
        <v>10</v>
      </c>
      <c r="F161" s="206" t="s">
        <v>10</v>
      </c>
      <c r="G161" s="206" t="s">
        <v>10</v>
      </c>
      <c r="H161" s="206" t="s">
        <v>10</v>
      </c>
      <c r="I161" s="206" t="s">
        <v>10</v>
      </c>
      <c r="J161" s="206" t="s">
        <v>10</v>
      </c>
      <c r="K161" s="206" t="s">
        <v>10</v>
      </c>
    </row>
    <row r="162" spans="2:11" x14ac:dyDescent="0.35">
      <c r="B162" s="112">
        <v>44423</v>
      </c>
      <c r="C162" s="103" t="s">
        <v>41</v>
      </c>
      <c r="D162" s="206" t="s">
        <v>10</v>
      </c>
      <c r="E162" s="206" t="s">
        <v>10</v>
      </c>
      <c r="F162" s="206" t="s">
        <v>10</v>
      </c>
      <c r="G162" s="206" t="s">
        <v>10</v>
      </c>
      <c r="H162" s="206" t="s">
        <v>10</v>
      </c>
      <c r="I162" s="206" t="s">
        <v>10</v>
      </c>
      <c r="J162" s="206" t="s">
        <v>10</v>
      </c>
      <c r="K162" s="206" t="s">
        <v>10</v>
      </c>
    </row>
    <row r="163" spans="2:11" x14ac:dyDescent="0.35">
      <c r="B163" s="112">
        <v>44424</v>
      </c>
      <c r="C163" s="103" t="s">
        <v>38</v>
      </c>
      <c r="D163" s="206" t="s">
        <v>10</v>
      </c>
      <c r="E163" s="206" t="s">
        <v>10</v>
      </c>
      <c r="F163" s="205">
        <v>2</v>
      </c>
      <c r="G163" s="206" t="s">
        <v>10</v>
      </c>
      <c r="H163" s="206" t="s">
        <v>10</v>
      </c>
      <c r="I163" s="206" t="s">
        <v>10</v>
      </c>
      <c r="J163" s="206" t="s">
        <v>10</v>
      </c>
      <c r="K163" s="115">
        <f t="shared" ref="K163:K183" si="5">SUM(D163:J163)</f>
        <v>2</v>
      </c>
    </row>
    <row r="164" spans="2:11" x14ac:dyDescent="0.35">
      <c r="B164" s="112">
        <v>44425</v>
      </c>
      <c r="C164" s="103" t="s">
        <v>39</v>
      </c>
      <c r="D164" s="205">
        <v>3</v>
      </c>
      <c r="E164" s="205">
        <v>1639</v>
      </c>
      <c r="F164" s="205">
        <v>1741</v>
      </c>
      <c r="G164" s="205">
        <v>102</v>
      </c>
      <c r="H164" s="206" t="s">
        <v>10</v>
      </c>
      <c r="I164" s="206" t="s">
        <v>10</v>
      </c>
      <c r="J164" s="205">
        <v>130</v>
      </c>
      <c r="K164" s="115">
        <f t="shared" si="5"/>
        <v>3615</v>
      </c>
    </row>
    <row r="165" spans="2:11" s="114" customFormat="1" x14ac:dyDescent="0.35">
      <c r="B165" s="119">
        <v>44426</v>
      </c>
      <c r="C165" s="120" t="s">
        <v>40</v>
      </c>
      <c r="D165" s="207">
        <f>SUM(D148:D164)</f>
        <v>1011</v>
      </c>
      <c r="E165" s="207">
        <f>SUM(E148:E164)</f>
        <v>2170</v>
      </c>
      <c r="F165" s="207">
        <f>SUM(F148:F164)</f>
        <v>2716</v>
      </c>
      <c r="G165" s="207">
        <f>SUM(G148:G164)</f>
        <v>169</v>
      </c>
      <c r="H165" s="207" t="s">
        <v>10</v>
      </c>
      <c r="I165" s="207" t="s">
        <v>10</v>
      </c>
      <c r="J165" s="207">
        <f>SUM(J148:J164)</f>
        <v>367</v>
      </c>
      <c r="K165" s="121">
        <f t="shared" si="5"/>
        <v>6433</v>
      </c>
    </row>
    <row r="166" spans="2:11" x14ac:dyDescent="0.35">
      <c r="B166" s="112">
        <v>44440</v>
      </c>
      <c r="C166" s="103" t="s">
        <v>24</v>
      </c>
      <c r="D166" s="206">
        <v>269</v>
      </c>
      <c r="E166" s="206">
        <v>408</v>
      </c>
      <c r="F166" s="206">
        <v>584</v>
      </c>
      <c r="G166" s="206">
        <v>20</v>
      </c>
      <c r="H166" s="206" t="s">
        <v>10</v>
      </c>
      <c r="I166" s="206" t="s">
        <v>10</v>
      </c>
      <c r="J166" s="206">
        <v>17</v>
      </c>
      <c r="K166" s="206">
        <f t="shared" si="5"/>
        <v>1298</v>
      </c>
    </row>
    <row r="167" spans="2:11" x14ac:dyDescent="0.35">
      <c r="B167" s="112">
        <v>44441</v>
      </c>
      <c r="C167" s="103" t="s">
        <v>25</v>
      </c>
      <c r="D167" s="205">
        <v>159</v>
      </c>
      <c r="E167" s="205">
        <v>104</v>
      </c>
      <c r="F167" s="205">
        <v>594</v>
      </c>
      <c r="G167" s="205">
        <v>48</v>
      </c>
      <c r="H167" s="206" t="s">
        <v>10</v>
      </c>
      <c r="I167" s="206" t="s">
        <v>10</v>
      </c>
      <c r="J167" s="205">
        <v>100</v>
      </c>
      <c r="K167" s="206">
        <f t="shared" si="5"/>
        <v>1005</v>
      </c>
    </row>
    <row r="168" spans="2:11" x14ac:dyDescent="0.35">
      <c r="B168" s="112">
        <v>44442</v>
      </c>
      <c r="C168" s="103" t="s">
        <v>26</v>
      </c>
      <c r="D168" s="205">
        <v>7</v>
      </c>
      <c r="E168" s="205">
        <v>16</v>
      </c>
      <c r="F168" s="205">
        <v>39</v>
      </c>
      <c r="G168" s="205" t="s">
        <v>10</v>
      </c>
      <c r="H168" s="206" t="s">
        <v>10</v>
      </c>
      <c r="I168" s="206" t="s">
        <v>10</v>
      </c>
      <c r="J168" s="205" t="s">
        <v>10</v>
      </c>
      <c r="K168" s="206">
        <f t="shared" si="5"/>
        <v>62</v>
      </c>
    </row>
    <row r="169" spans="2:11" x14ac:dyDescent="0.35">
      <c r="B169" s="112">
        <v>44443</v>
      </c>
      <c r="C169" s="103" t="s">
        <v>27</v>
      </c>
      <c r="D169" s="205">
        <v>7</v>
      </c>
      <c r="E169" s="205">
        <v>2</v>
      </c>
      <c r="F169" s="205">
        <v>19</v>
      </c>
      <c r="G169" s="205" t="s">
        <v>10</v>
      </c>
      <c r="H169" s="206" t="s">
        <v>10</v>
      </c>
      <c r="I169" s="206" t="s">
        <v>10</v>
      </c>
      <c r="J169" s="205" t="s">
        <v>10</v>
      </c>
      <c r="K169" s="206">
        <f t="shared" si="5"/>
        <v>28</v>
      </c>
    </row>
    <row r="170" spans="2:11" x14ac:dyDescent="0.35">
      <c r="B170" s="112">
        <v>44444</v>
      </c>
      <c r="C170" s="103" t="s">
        <v>28</v>
      </c>
      <c r="D170" s="205">
        <v>38</v>
      </c>
      <c r="E170" s="205">
        <v>323</v>
      </c>
      <c r="F170" s="205">
        <v>82</v>
      </c>
      <c r="G170" s="205">
        <v>22</v>
      </c>
      <c r="H170" s="206" t="s">
        <v>10</v>
      </c>
      <c r="I170" s="206" t="s">
        <v>10</v>
      </c>
      <c r="J170" s="205">
        <v>38</v>
      </c>
      <c r="K170" s="206">
        <f t="shared" si="5"/>
        <v>503</v>
      </c>
    </row>
    <row r="171" spans="2:11" x14ac:dyDescent="0.35">
      <c r="B171" s="112">
        <v>44445</v>
      </c>
      <c r="C171" s="103" t="s">
        <v>29</v>
      </c>
      <c r="D171" s="205">
        <v>7</v>
      </c>
      <c r="E171" s="205">
        <v>70</v>
      </c>
      <c r="F171" s="205">
        <v>79</v>
      </c>
      <c r="G171" s="205">
        <v>4</v>
      </c>
      <c r="H171" s="206" t="s">
        <v>10</v>
      </c>
      <c r="I171" s="206" t="s">
        <v>10</v>
      </c>
      <c r="J171" s="205">
        <v>4</v>
      </c>
      <c r="K171" s="206">
        <f t="shared" si="5"/>
        <v>164</v>
      </c>
    </row>
    <row r="172" spans="2:11" x14ac:dyDescent="0.35">
      <c r="B172" s="112">
        <v>44446</v>
      </c>
      <c r="C172" s="103" t="s">
        <v>30</v>
      </c>
      <c r="D172" s="205">
        <v>224</v>
      </c>
      <c r="E172" s="205" t="s">
        <v>10</v>
      </c>
      <c r="F172" s="205" t="s">
        <v>10</v>
      </c>
      <c r="G172" s="205" t="s">
        <v>10</v>
      </c>
      <c r="H172" s="206" t="s">
        <v>10</v>
      </c>
      <c r="I172" s="206" t="s">
        <v>10</v>
      </c>
      <c r="J172" s="205" t="s">
        <v>10</v>
      </c>
      <c r="K172" s="206">
        <f t="shared" si="5"/>
        <v>224</v>
      </c>
    </row>
    <row r="173" spans="2:11" x14ac:dyDescent="0.35">
      <c r="B173" s="112">
        <v>44447</v>
      </c>
      <c r="C173" s="103" t="s">
        <v>31</v>
      </c>
      <c r="D173" s="205">
        <v>49</v>
      </c>
      <c r="E173" s="205">
        <v>167</v>
      </c>
      <c r="F173" s="205">
        <v>285</v>
      </c>
      <c r="G173" s="205">
        <v>22</v>
      </c>
      <c r="H173" s="206" t="s">
        <v>10</v>
      </c>
      <c r="I173" s="206" t="s">
        <v>10</v>
      </c>
      <c r="J173" s="205">
        <v>1</v>
      </c>
      <c r="K173" s="206">
        <f t="shared" si="5"/>
        <v>524</v>
      </c>
    </row>
    <row r="174" spans="2:11" x14ac:dyDescent="0.35">
      <c r="B174" s="112">
        <v>44448</v>
      </c>
      <c r="C174" s="103" t="s">
        <v>32</v>
      </c>
      <c r="D174" s="205">
        <v>69</v>
      </c>
      <c r="E174" s="205">
        <v>95</v>
      </c>
      <c r="F174" s="205">
        <v>76</v>
      </c>
      <c r="G174" s="205">
        <v>3</v>
      </c>
      <c r="H174" s="206" t="s">
        <v>10</v>
      </c>
      <c r="I174" s="206" t="s">
        <v>10</v>
      </c>
      <c r="J174" s="205">
        <v>1</v>
      </c>
      <c r="K174" s="206">
        <f t="shared" si="5"/>
        <v>244</v>
      </c>
    </row>
    <row r="175" spans="2:11" x14ac:dyDescent="0.35">
      <c r="B175" s="112">
        <v>44449</v>
      </c>
      <c r="C175" s="103" t="s">
        <v>33</v>
      </c>
      <c r="D175" s="205">
        <v>90</v>
      </c>
      <c r="E175" s="205">
        <v>219</v>
      </c>
      <c r="F175" s="205">
        <v>184</v>
      </c>
      <c r="G175" s="205">
        <v>15</v>
      </c>
      <c r="H175" s="206" t="s">
        <v>10</v>
      </c>
      <c r="I175" s="206" t="s">
        <v>10</v>
      </c>
      <c r="J175" s="205">
        <v>4</v>
      </c>
      <c r="K175" s="206">
        <f t="shared" si="5"/>
        <v>512</v>
      </c>
    </row>
    <row r="176" spans="2:11" x14ac:dyDescent="0.35">
      <c r="B176" s="112">
        <v>44450</v>
      </c>
      <c r="C176" s="103" t="s">
        <v>34</v>
      </c>
      <c r="D176" s="205" t="s">
        <v>10</v>
      </c>
      <c r="E176" s="205" t="s">
        <v>10</v>
      </c>
      <c r="F176" s="205">
        <v>137</v>
      </c>
      <c r="G176" s="205" t="s">
        <v>10</v>
      </c>
      <c r="H176" s="206" t="s">
        <v>10</v>
      </c>
      <c r="I176" s="206" t="s">
        <v>10</v>
      </c>
      <c r="J176" s="205" t="s">
        <v>10</v>
      </c>
      <c r="K176" s="206">
        <f t="shared" si="5"/>
        <v>137</v>
      </c>
    </row>
    <row r="177" spans="2:11" x14ac:dyDescent="0.35">
      <c r="B177" s="112">
        <v>44451</v>
      </c>
      <c r="C177" s="103" t="s">
        <v>35</v>
      </c>
      <c r="D177" s="205" t="s">
        <v>10</v>
      </c>
      <c r="E177" s="205" t="s">
        <v>10</v>
      </c>
      <c r="F177" s="205">
        <v>37</v>
      </c>
      <c r="G177" s="205" t="s">
        <v>10</v>
      </c>
      <c r="H177" s="206" t="s">
        <v>10</v>
      </c>
      <c r="I177" s="206" t="s">
        <v>10</v>
      </c>
      <c r="J177" s="205" t="s">
        <v>10</v>
      </c>
      <c r="K177" s="206">
        <f t="shared" si="5"/>
        <v>37</v>
      </c>
    </row>
    <row r="178" spans="2:11" x14ac:dyDescent="0.35">
      <c r="B178" s="112">
        <v>44452</v>
      </c>
      <c r="C178" s="103" t="s">
        <v>36</v>
      </c>
      <c r="D178" s="205" t="s">
        <v>10</v>
      </c>
      <c r="E178" s="205" t="s">
        <v>10</v>
      </c>
      <c r="F178" s="205">
        <v>1</v>
      </c>
      <c r="G178" s="205" t="s">
        <v>10</v>
      </c>
      <c r="H178" s="206" t="s">
        <v>10</v>
      </c>
      <c r="I178" s="206" t="s">
        <v>10</v>
      </c>
      <c r="J178" s="205" t="s">
        <v>10</v>
      </c>
      <c r="K178" s="206">
        <f t="shared" si="5"/>
        <v>1</v>
      </c>
    </row>
    <row r="179" spans="2:11" x14ac:dyDescent="0.35">
      <c r="B179" s="112">
        <v>44453</v>
      </c>
      <c r="C179" s="103" t="s">
        <v>37</v>
      </c>
      <c r="D179" s="205" t="s">
        <v>10</v>
      </c>
      <c r="E179" s="205" t="s">
        <v>10</v>
      </c>
      <c r="F179" s="205">
        <v>1</v>
      </c>
      <c r="G179" s="205" t="s">
        <v>10</v>
      </c>
      <c r="H179" s="206" t="s">
        <v>10</v>
      </c>
      <c r="I179" s="206" t="s">
        <v>10</v>
      </c>
      <c r="J179" s="205" t="s">
        <v>10</v>
      </c>
      <c r="K179" s="206">
        <f t="shared" si="5"/>
        <v>1</v>
      </c>
    </row>
    <row r="180" spans="2:11" x14ac:dyDescent="0.35">
      <c r="B180" s="112">
        <v>44454</v>
      </c>
      <c r="C180" s="103" t="s">
        <v>41</v>
      </c>
      <c r="D180" s="205" t="s">
        <v>10</v>
      </c>
      <c r="E180" s="205">
        <v>5</v>
      </c>
      <c r="F180" s="205">
        <v>34</v>
      </c>
      <c r="G180" s="205" t="s">
        <v>10</v>
      </c>
      <c r="H180" s="206" t="s">
        <v>10</v>
      </c>
      <c r="I180" s="206" t="s">
        <v>10</v>
      </c>
      <c r="J180" s="205" t="s">
        <v>10</v>
      </c>
      <c r="K180" s="206">
        <f t="shared" si="5"/>
        <v>39</v>
      </c>
    </row>
    <row r="181" spans="2:11" x14ac:dyDescent="0.35">
      <c r="B181" s="112">
        <v>44455</v>
      </c>
      <c r="C181" s="103" t="s">
        <v>38</v>
      </c>
      <c r="D181" s="205" t="s">
        <v>10</v>
      </c>
      <c r="E181" s="205" t="s">
        <v>10</v>
      </c>
      <c r="F181" s="205">
        <v>2</v>
      </c>
      <c r="G181" s="205" t="s">
        <v>10</v>
      </c>
      <c r="H181" s="206" t="s">
        <v>10</v>
      </c>
      <c r="I181" s="206" t="s">
        <v>10</v>
      </c>
      <c r="J181" s="205" t="s">
        <v>10</v>
      </c>
      <c r="K181" s="206">
        <f t="shared" si="5"/>
        <v>2</v>
      </c>
    </row>
    <row r="182" spans="2:11" x14ac:dyDescent="0.35">
      <c r="B182" s="112">
        <v>44456</v>
      </c>
      <c r="C182" s="103" t="s">
        <v>39</v>
      </c>
      <c r="D182" s="205" t="s">
        <v>10</v>
      </c>
      <c r="E182" s="205">
        <v>762</v>
      </c>
      <c r="F182" s="205">
        <v>177</v>
      </c>
      <c r="G182" s="205">
        <v>7</v>
      </c>
      <c r="H182" s="206" t="s">
        <v>10</v>
      </c>
      <c r="I182" s="206" t="s">
        <v>10</v>
      </c>
      <c r="J182" s="205">
        <v>149</v>
      </c>
      <c r="K182" s="206">
        <f t="shared" si="5"/>
        <v>1095</v>
      </c>
    </row>
    <row r="183" spans="2:11" s="114" customFormat="1" x14ac:dyDescent="0.35">
      <c r="B183" s="119">
        <v>44457</v>
      </c>
      <c r="C183" s="120" t="s">
        <v>40</v>
      </c>
      <c r="D183" s="207">
        <f>SUM(D166:D182)</f>
        <v>919</v>
      </c>
      <c r="E183" s="207">
        <f>SUM(E166:E182)</f>
        <v>2171</v>
      </c>
      <c r="F183" s="207">
        <f>SUM(F166:F182)</f>
        <v>2331</v>
      </c>
      <c r="G183" s="207">
        <f>SUM(G166:G182)</f>
        <v>141</v>
      </c>
      <c r="H183" s="207" t="s">
        <v>10</v>
      </c>
      <c r="I183" s="207" t="s">
        <v>10</v>
      </c>
      <c r="J183" s="207">
        <f>SUM(J166:J182)</f>
        <v>314</v>
      </c>
      <c r="K183" s="121">
        <f t="shared" si="5"/>
        <v>5876</v>
      </c>
    </row>
    <row r="184" spans="2:11" s="114" customFormat="1" x14ac:dyDescent="0.35">
      <c r="B184" s="277" t="s">
        <v>12</v>
      </c>
      <c r="C184" s="278"/>
      <c r="D184" s="239">
        <f>+D183+D165+D147</f>
        <v>3020</v>
      </c>
      <c r="E184" s="239">
        <f>+E183+E165+E147</f>
        <v>6872</v>
      </c>
      <c r="F184" s="239">
        <f>+F183+F165+F147</f>
        <v>8061</v>
      </c>
      <c r="G184" s="239">
        <f>+G183+G165+G147</f>
        <v>521</v>
      </c>
      <c r="H184" s="239" t="s">
        <v>10</v>
      </c>
      <c r="I184" s="239" t="s">
        <v>10</v>
      </c>
      <c r="J184" s="239">
        <f>+J183+J165+J147</f>
        <v>1088</v>
      </c>
      <c r="K184" s="246">
        <f>+K183+K165+K147</f>
        <v>19562</v>
      </c>
    </row>
    <row r="185" spans="2:11" s="114" customFormat="1" x14ac:dyDescent="0.35">
      <c r="B185" s="116">
        <v>44470</v>
      </c>
      <c r="C185" s="103" t="s">
        <v>24</v>
      </c>
      <c r="D185" s="191">
        <v>256</v>
      </c>
      <c r="E185" s="191">
        <v>542</v>
      </c>
      <c r="F185" s="191">
        <v>518</v>
      </c>
      <c r="G185" s="191">
        <v>37</v>
      </c>
      <c r="H185" s="191" t="s">
        <v>10</v>
      </c>
      <c r="I185" s="191" t="s">
        <v>10</v>
      </c>
      <c r="J185" s="191">
        <v>22</v>
      </c>
      <c r="K185" s="117">
        <f t="shared" ref="K185:K202" si="6">SUM(D185:J185)</f>
        <v>1375</v>
      </c>
    </row>
    <row r="186" spans="2:11" x14ac:dyDescent="0.35">
      <c r="B186" s="116">
        <v>44471</v>
      </c>
      <c r="C186" s="103" t="s">
        <v>25</v>
      </c>
      <c r="D186" s="190">
        <v>106</v>
      </c>
      <c r="E186" s="190">
        <v>120</v>
      </c>
      <c r="F186" s="190">
        <v>705</v>
      </c>
      <c r="G186" s="190">
        <v>666</v>
      </c>
      <c r="H186" s="191" t="s">
        <v>10</v>
      </c>
      <c r="I186" s="191" t="s">
        <v>10</v>
      </c>
      <c r="J186" s="190">
        <v>115</v>
      </c>
      <c r="K186" s="117">
        <f t="shared" si="6"/>
        <v>1712</v>
      </c>
    </row>
    <row r="187" spans="2:11" x14ac:dyDescent="0.35">
      <c r="B187" s="116">
        <v>44472</v>
      </c>
      <c r="C187" s="103" t="s">
        <v>26</v>
      </c>
      <c r="D187" s="190">
        <v>2</v>
      </c>
      <c r="E187" s="190">
        <v>16</v>
      </c>
      <c r="F187" s="190">
        <v>72</v>
      </c>
      <c r="G187" s="190" t="s">
        <v>10</v>
      </c>
      <c r="H187" s="191" t="s">
        <v>10</v>
      </c>
      <c r="I187" s="191" t="s">
        <v>10</v>
      </c>
      <c r="J187" s="190" t="s">
        <v>10</v>
      </c>
      <c r="K187" s="117">
        <f t="shared" si="6"/>
        <v>90</v>
      </c>
    </row>
    <row r="188" spans="2:11" x14ac:dyDescent="0.35">
      <c r="B188" s="116">
        <v>44473</v>
      </c>
      <c r="C188" s="103" t="s">
        <v>27</v>
      </c>
      <c r="D188" s="190">
        <v>4</v>
      </c>
      <c r="E188" s="190">
        <v>6</v>
      </c>
      <c r="F188" s="190">
        <v>25</v>
      </c>
      <c r="G188" s="190" t="s">
        <v>10</v>
      </c>
      <c r="H188" s="191" t="s">
        <v>10</v>
      </c>
      <c r="I188" s="191" t="s">
        <v>10</v>
      </c>
      <c r="J188" s="190">
        <v>1</v>
      </c>
      <c r="K188" s="117">
        <f t="shared" si="6"/>
        <v>36</v>
      </c>
    </row>
    <row r="189" spans="2:11" x14ac:dyDescent="0.35">
      <c r="B189" s="116">
        <v>44474</v>
      </c>
      <c r="C189" s="103" t="s">
        <v>28</v>
      </c>
      <c r="D189" s="190">
        <v>45</v>
      </c>
      <c r="E189" s="190">
        <v>304</v>
      </c>
      <c r="F189" s="190">
        <v>210</v>
      </c>
      <c r="G189" s="190">
        <v>652</v>
      </c>
      <c r="H189" s="191" t="s">
        <v>10</v>
      </c>
      <c r="I189" s="191" t="s">
        <v>10</v>
      </c>
      <c r="J189" s="190">
        <v>150</v>
      </c>
      <c r="K189" s="117">
        <f t="shared" si="6"/>
        <v>1361</v>
      </c>
    </row>
    <row r="190" spans="2:11" x14ac:dyDescent="0.35">
      <c r="B190" s="116">
        <v>44475</v>
      </c>
      <c r="C190" s="103" t="s">
        <v>29</v>
      </c>
      <c r="D190" s="190">
        <v>3</v>
      </c>
      <c r="E190" s="190">
        <v>33</v>
      </c>
      <c r="F190" s="190">
        <v>52</v>
      </c>
      <c r="G190" s="190">
        <v>2</v>
      </c>
      <c r="H190" s="191" t="s">
        <v>10</v>
      </c>
      <c r="I190" s="191" t="s">
        <v>10</v>
      </c>
      <c r="J190" s="190">
        <v>3</v>
      </c>
      <c r="K190" s="117">
        <f t="shared" si="6"/>
        <v>93</v>
      </c>
    </row>
    <row r="191" spans="2:11" x14ac:dyDescent="0.35">
      <c r="B191" s="116">
        <v>44476</v>
      </c>
      <c r="C191" s="103" t="s">
        <v>30</v>
      </c>
      <c r="D191" s="190">
        <v>177</v>
      </c>
      <c r="E191" s="190" t="s">
        <v>10</v>
      </c>
      <c r="F191" s="190" t="s">
        <v>10</v>
      </c>
      <c r="G191" s="190" t="s">
        <v>10</v>
      </c>
      <c r="H191" s="191" t="s">
        <v>10</v>
      </c>
      <c r="I191" s="191" t="s">
        <v>10</v>
      </c>
      <c r="J191" s="190" t="s">
        <v>10</v>
      </c>
      <c r="K191" s="117">
        <f t="shared" si="6"/>
        <v>177</v>
      </c>
    </row>
    <row r="192" spans="2:11" x14ac:dyDescent="0.35">
      <c r="B192" s="116">
        <v>44477</v>
      </c>
      <c r="C192" s="103" t="s">
        <v>31</v>
      </c>
      <c r="D192" s="190">
        <v>45</v>
      </c>
      <c r="E192" s="190">
        <v>120</v>
      </c>
      <c r="F192" s="190">
        <v>319</v>
      </c>
      <c r="G192" s="190">
        <v>19</v>
      </c>
      <c r="H192" s="191" t="s">
        <v>10</v>
      </c>
      <c r="I192" s="191" t="s">
        <v>10</v>
      </c>
      <c r="J192" s="190">
        <v>4</v>
      </c>
      <c r="K192" s="117">
        <f t="shared" si="6"/>
        <v>507</v>
      </c>
    </row>
    <row r="193" spans="2:11" x14ac:dyDescent="0.35">
      <c r="B193" s="116">
        <v>44478</v>
      </c>
      <c r="C193" s="103" t="s">
        <v>32</v>
      </c>
      <c r="D193" s="190">
        <v>50</v>
      </c>
      <c r="E193" s="190">
        <v>158</v>
      </c>
      <c r="F193" s="190">
        <v>76</v>
      </c>
      <c r="G193" s="190">
        <v>47</v>
      </c>
      <c r="H193" s="191" t="s">
        <v>10</v>
      </c>
      <c r="I193" s="191" t="s">
        <v>10</v>
      </c>
      <c r="J193" s="190" t="s">
        <v>10</v>
      </c>
      <c r="K193" s="117">
        <f t="shared" si="6"/>
        <v>331</v>
      </c>
    </row>
    <row r="194" spans="2:11" x14ac:dyDescent="0.35">
      <c r="B194" s="116">
        <v>44479</v>
      </c>
      <c r="C194" s="103" t="s">
        <v>33</v>
      </c>
      <c r="D194" s="190">
        <v>94</v>
      </c>
      <c r="E194" s="190">
        <v>252</v>
      </c>
      <c r="F194" s="190">
        <v>173</v>
      </c>
      <c r="G194" s="190">
        <v>50</v>
      </c>
      <c r="H194" s="191" t="s">
        <v>10</v>
      </c>
      <c r="I194" s="191" t="s">
        <v>10</v>
      </c>
      <c r="J194" s="190">
        <v>1</v>
      </c>
      <c r="K194" s="117">
        <f t="shared" si="6"/>
        <v>570</v>
      </c>
    </row>
    <row r="195" spans="2:11" x14ac:dyDescent="0.35">
      <c r="B195" s="116">
        <v>44480</v>
      </c>
      <c r="C195" s="103" t="s">
        <v>180</v>
      </c>
      <c r="D195" s="190">
        <v>5</v>
      </c>
      <c r="E195" s="190">
        <v>166</v>
      </c>
      <c r="F195" s="190">
        <v>121</v>
      </c>
      <c r="G195" s="190">
        <v>588</v>
      </c>
      <c r="H195" s="191" t="s">
        <v>10</v>
      </c>
      <c r="I195" s="191" t="s">
        <v>10</v>
      </c>
      <c r="J195" s="190">
        <v>215</v>
      </c>
      <c r="K195" s="117">
        <f t="shared" si="6"/>
        <v>1095</v>
      </c>
    </row>
    <row r="196" spans="2:11" x14ac:dyDescent="0.35">
      <c r="B196" s="116">
        <v>44480</v>
      </c>
      <c r="C196" s="103" t="s">
        <v>34</v>
      </c>
      <c r="D196" s="190" t="s">
        <v>10</v>
      </c>
      <c r="E196" s="190" t="s">
        <v>10</v>
      </c>
      <c r="F196" s="190">
        <v>105</v>
      </c>
      <c r="G196" s="190">
        <v>0</v>
      </c>
      <c r="H196" s="191" t="s">
        <v>10</v>
      </c>
      <c r="I196" s="191" t="s">
        <v>10</v>
      </c>
      <c r="J196" s="190" t="s">
        <v>10</v>
      </c>
      <c r="K196" s="117">
        <f t="shared" si="6"/>
        <v>105</v>
      </c>
    </row>
    <row r="197" spans="2:11" x14ac:dyDescent="0.35">
      <c r="B197" s="116">
        <v>44481</v>
      </c>
      <c r="C197" s="103" t="s">
        <v>35</v>
      </c>
      <c r="D197" s="190" t="s">
        <v>10</v>
      </c>
      <c r="E197" s="190" t="s">
        <v>10</v>
      </c>
      <c r="F197" s="190">
        <v>46</v>
      </c>
      <c r="G197" s="190">
        <v>0</v>
      </c>
      <c r="H197" s="191" t="s">
        <v>10</v>
      </c>
      <c r="I197" s="191" t="s">
        <v>10</v>
      </c>
      <c r="J197" s="190" t="s">
        <v>10</v>
      </c>
      <c r="K197" s="117">
        <f t="shared" si="6"/>
        <v>46</v>
      </c>
    </row>
    <row r="198" spans="2:11" x14ac:dyDescent="0.35">
      <c r="B198" s="116">
        <v>44482</v>
      </c>
      <c r="C198" s="103" t="s">
        <v>36</v>
      </c>
      <c r="D198" s="190" t="s">
        <v>10</v>
      </c>
      <c r="E198" s="190">
        <v>4</v>
      </c>
      <c r="F198" s="190">
        <v>3</v>
      </c>
      <c r="G198" s="190">
        <v>0</v>
      </c>
      <c r="H198" s="191" t="s">
        <v>10</v>
      </c>
      <c r="I198" s="191" t="s">
        <v>10</v>
      </c>
      <c r="J198" s="190">
        <v>1</v>
      </c>
      <c r="K198" s="117">
        <f t="shared" si="6"/>
        <v>8</v>
      </c>
    </row>
    <row r="199" spans="2:11" x14ac:dyDescent="0.35">
      <c r="B199" s="116">
        <v>44483</v>
      </c>
      <c r="C199" s="103" t="s">
        <v>37</v>
      </c>
      <c r="D199" s="190" t="s">
        <v>10</v>
      </c>
      <c r="E199" s="190" t="s">
        <v>10</v>
      </c>
      <c r="F199" s="190" t="s">
        <v>10</v>
      </c>
      <c r="G199" s="190">
        <v>0</v>
      </c>
      <c r="H199" s="191" t="s">
        <v>10</v>
      </c>
      <c r="I199" s="191" t="s">
        <v>10</v>
      </c>
      <c r="J199" s="190">
        <v>8</v>
      </c>
      <c r="K199" s="117">
        <f t="shared" si="6"/>
        <v>8</v>
      </c>
    </row>
    <row r="200" spans="2:11" x14ac:dyDescent="0.35">
      <c r="B200" s="116">
        <v>44484</v>
      </c>
      <c r="C200" s="103" t="s">
        <v>41</v>
      </c>
      <c r="D200" s="190" t="s">
        <v>10</v>
      </c>
      <c r="E200" s="190" t="s">
        <v>10</v>
      </c>
      <c r="F200" s="190">
        <v>2</v>
      </c>
      <c r="G200" s="190">
        <v>0</v>
      </c>
      <c r="H200" s="191" t="s">
        <v>10</v>
      </c>
      <c r="I200" s="191" t="s">
        <v>10</v>
      </c>
      <c r="J200" s="190" t="s">
        <v>10</v>
      </c>
      <c r="K200" s="117">
        <f t="shared" si="6"/>
        <v>2</v>
      </c>
    </row>
    <row r="201" spans="2:11" x14ac:dyDescent="0.35">
      <c r="B201" s="116">
        <v>44485</v>
      </c>
      <c r="C201" s="103" t="s">
        <v>38</v>
      </c>
      <c r="D201" s="190" t="s">
        <v>10</v>
      </c>
      <c r="E201" s="190" t="s">
        <v>10</v>
      </c>
      <c r="F201" s="190">
        <v>3</v>
      </c>
      <c r="G201" s="190">
        <v>0</v>
      </c>
      <c r="H201" s="191" t="s">
        <v>10</v>
      </c>
      <c r="I201" s="191" t="s">
        <v>10</v>
      </c>
      <c r="J201" s="190" t="s">
        <v>10</v>
      </c>
      <c r="K201" s="117">
        <f t="shared" si="6"/>
        <v>3</v>
      </c>
    </row>
    <row r="202" spans="2:11" x14ac:dyDescent="0.35">
      <c r="B202" s="116">
        <v>44486</v>
      </c>
      <c r="C202" s="103" t="s">
        <v>39</v>
      </c>
      <c r="D202" s="190">
        <v>8</v>
      </c>
      <c r="E202" s="190">
        <v>663</v>
      </c>
      <c r="F202" s="190">
        <v>40</v>
      </c>
      <c r="G202" s="190">
        <v>83</v>
      </c>
      <c r="H202" s="191" t="s">
        <v>10</v>
      </c>
      <c r="I202" s="191" t="s">
        <v>10</v>
      </c>
      <c r="J202" s="190">
        <v>588</v>
      </c>
      <c r="K202" s="117">
        <f t="shared" si="6"/>
        <v>1382</v>
      </c>
    </row>
    <row r="203" spans="2:11" s="114" customFormat="1" x14ac:dyDescent="0.35">
      <c r="B203" s="119">
        <v>44487</v>
      </c>
      <c r="C203" s="120" t="s">
        <v>40</v>
      </c>
      <c r="D203" s="204">
        <f>SUM(D185:D202)</f>
        <v>795</v>
      </c>
      <c r="E203" s="204">
        <f>SUM(E185:E202)</f>
        <v>2384</v>
      </c>
      <c r="F203" s="204">
        <f>SUM(F185:F202)</f>
        <v>2470</v>
      </c>
      <c r="G203" s="204">
        <f>SUM(G185:G202)</f>
        <v>2144</v>
      </c>
      <c r="H203" s="204" t="s">
        <v>10</v>
      </c>
      <c r="I203" s="204" t="s">
        <v>10</v>
      </c>
      <c r="J203" s="204">
        <f>SUM(J185:J202)</f>
        <v>1108</v>
      </c>
      <c r="K203" s="121">
        <f>D203+E203+F203+G203+J203</f>
        <v>8901</v>
      </c>
    </row>
    <row r="204" spans="2:11" x14ac:dyDescent="0.35">
      <c r="B204" s="116">
        <v>44501</v>
      </c>
      <c r="C204" s="103" t="s">
        <v>24</v>
      </c>
      <c r="D204" s="191">
        <v>258</v>
      </c>
      <c r="E204" s="191">
        <v>740</v>
      </c>
      <c r="F204" s="191">
        <v>607</v>
      </c>
      <c r="G204" s="191">
        <v>45</v>
      </c>
      <c r="H204" s="190" t="s">
        <v>10</v>
      </c>
      <c r="I204" s="190" t="s">
        <v>10</v>
      </c>
      <c r="J204" s="191">
        <v>15</v>
      </c>
      <c r="K204" s="117">
        <f t="shared" ref="K204:K218" si="7">SUM(D204:J204)</f>
        <v>1665</v>
      </c>
    </row>
    <row r="205" spans="2:11" x14ac:dyDescent="0.35">
      <c r="B205" s="116">
        <v>44502</v>
      </c>
      <c r="C205" s="103" t="s">
        <v>25</v>
      </c>
      <c r="D205" s="190">
        <v>94</v>
      </c>
      <c r="E205" s="190">
        <v>115</v>
      </c>
      <c r="F205" s="190">
        <v>642</v>
      </c>
      <c r="G205" s="190">
        <v>134</v>
      </c>
      <c r="H205" s="190" t="s">
        <v>10</v>
      </c>
      <c r="I205" s="190" t="s">
        <v>10</v>
      </c>
      <c r="J205" s="190">
        <v>76</v>
      </c>
      <c r="K205" s="117">
        <f t="shared" si="7"/>
        <v>1061</v>
      </c>
    </row>
    <row r="206" spans="2:11" x14ac:dyDescent="0.35">
      <c r="B206" s="116">
        <v>44503</v>
      </c>
      <c r="C206" s="103" t="s">
        <v>26</v>
      </c>
      <c r="D206" s="190">
        <v>3</v>
      </c>
      <c r="E206" s="190">
        <v>27</v>
      </c>
      <c r="F206" s="190">
        <v>37</v>
      </c>
      <c r="G206" s="190">
        <v>1</v>
      </c>
      <c r="H206" s="190" t="s">
        <v>10</v>
      </c>
      <c r="I206" s="190" t="s">
        <v>10</v>
      </c>
      <c r="J206" s="190">
        <v>2</v>
      </c>
      <c r="K206" s="117">
        <f t="shared" si="7"/>
        <v>70</v>
      </c>
    </row>
    <row r="207" spans="2:11" x14ac:dyDescent="0.35">
      <c r="B207" s="116">
        <v>44504</v>
      </c>
      <c r="C207" s="103" t="s">
        <v>27</v>
      </c>
      <c r="D207" s="190">
        <v>9</v>
      </c>
      <c r="E207" s="190">
        <v>39</v>
      </c>
      <c r="F207" s="190">
        <v>20</v>
      </c>
      <c r="G207" s="190">
        <v>0</v>
      </c>
      <c r="H207" s="190" t="s">
        <v>10</v>
      </c>
      <c r="I207" s="190" t="s">
        <v>10</v>
      </c>
      <c r="J207" s="190">
        <v>1</v>
      </c>
      <c r="K207" s="117">
        <f t="shared" si="7"/>
        <v>69</v>
      </c>
    </row>
    <row r="208" spans="2:11" x14ac:dyDescent="0.35">
      <c r="B208" s="116">
        <v>44505</v>
      </c>
      <c r="C208" s="103" t="s">
        <v>28</v>
      </c>
      <c r="D208" s="190">
        <v>25</v>
      </c>
      <c r="E208" s="190">
        <v>198</v>
      </c>
      <c r="F208" s="190">
        <v>122</v>
      </c>
      <c r="G208" s="190">
        <v>135</v>
      </c>
      <c r="H208" s="190" t="s">
        <v>10</v>
      </c>
      <c r="I208" s="190" t="s">
        <v>10</v>
      </c>
      <c r="J208" s="190">
        <v>35</v>
      </c>
      <c r="K208" s="117">
        <f t="shared" si="7"/>
        <v>515</v>
      </c>
    </row>
    <row r="209" spans="2:11" x14ac:dyDescent="0.35">
      <c r="B209" s="116">
        <v>44506</v>
      </c>
      <c r="C209" s="103" t="s">
        <v>29</v>
      </c>
      <c r="D209" s="190">
        <v>2</v>
      </c>
      <c r="E209" s="190">
        <v>22</v>
      </c>
      <c r="F209" s="190">
        <v>38</v>
      </c>
      <c r="G209" s="190">
        <v>4</v>
      </c>
      <c r="H209" s="190" t="s">
        <v>10</v>
      </c>
      <c r="I209" s="190" t="s">
        <v>10</v>
      </c>
      <c r="J209" s="190">
        <v>2</v>
      </c>
      <c r="K209" s="117">
        <f t="shared" si="7"/>
        <v>68</v>
      </c>
    </row>
    <row r="210" spans="2:11" x14ac:dyDescent="0.35">
      <c r="B210" s="116">
        <v>44507</v>
      </c>
      <c r="C210" s="103" t="s">
        <v>30</v>
      </c>
      <c r="D210" s="190">
        <v>168</v>
      </c>
      <c r="E210" s="190">
        <v>0</v>
      </c>
      <c r="F210" s="190">
        <v>0</v>
      </c>
      <c r="G210" s="190">
        <v>0</v>
      </c>
      <c r="H210" s="190" t="s">
        <v>10</v>
      </c>
      <c r="I210" s="190" t="s">
        <v>10</v>
      </c>
      <c r="J210" s="190" t="s">
        <v>10</v>
      </c>
      <c r="K210" s="117">
        <f t="shared" si="7"/>
        <v>168</v>
      </c>
    </row>
    <row r="211" spans="2:11" x14ac:dyDescent="0.35">
      <c r="B211" s="116">
        <v>44508</v>
      </c>
      <c r="C211" s="103" t="s">
        <v>31</v>
      </c>
      <c r="D211" s="190">
        <v>44</v>
      </c>
      <c r="E211" s="190">
        <v>70</v>
      </c>
      <c r="F211" s="190">
        <v>307</v>
      </c>
      <c r="G211" s="190">
        <v>24</v>
      </c>
      <c r="H211" s="190" t="s">
        <v>10</v>
      </c>
      <c r="I211" s="190" t="s">
        <v>10</v>
      </c>
      <c r="J211" s="190" t="s">
        <v>10</v>
      </c>
      <c r="K211" s="117">
        <f t="shared" si="7"/>
        <v>445</v>
      </c>
    </row>
    <row r="212" spans="2:11" x14ac:dyDescent="0.35">
      <c r="B212" s="116">
        <v>44509</v>
      </c>
      <c r="C212" s="103" t="s">
        <v>32</v>
      </c>
      <c r="D212" s="190">
        <v>25</v>
      </c>
      <c r="E212" s="190">
        <v>190</v>
      </c>
      <c r="F212" s="190">
        <v>84</v>
      </c>
      <c r="G212" s="190">
        <v>57</v>
      </c>
      <c r="H212" s="190" t="s">
        <v>10</v>
      </c>
      <c r="I212" s="190" t="s">
        <v>10</v>
      </c>
      <c r="J212" s="190">
        <v>1</v>
      </c>
      <c r="K212" s="117">
        <f t="shared" si="7"/>
        <v>357</v>
      </c>
    </row>
    <row r="213" spans="2:11" x14ac:dyDescent="0.35">
      <c r="B213" s="116">
        <v>44510</v>
      </c>
      <c r="C213" s="103" t="s">
        <v>33</v>
      </c>
      <c r="D213" s="190">
        <v>67</v>
      </c>
      <c r="E213" s="190">
        <v>240</v>
      </c>
      <c r="F213" s="190">
        <v>219</v>
      </c>
      <c r="G213" s="190">
        <v>16</v>
      </c>
      <c r="H213" s="190" t="s">
        <v>10</v>
      </c>
      <c r="I213" s="190" t="s">
        <v>10</v>
      </c>
      <c r="J213" s="190">
        <v>1</v>
      </c>
      <c r="K213" s="117">
        <f t="shared" si="7"/>
        <v>543</v>
      </c>
    </row>
    <row r="214" spans="2:11" x14ac:dyDescent="0.35">
      <c r="B214" s="116">
        <v>44511</v>
      </c>
      <c r="C214" s="103" t="s">
        <v>180</v>
      </c>
      <c r="D214" s="190">
        <v>18</v>
      </c>
      <c r="E214" s="190">
        <v>171</v>
      </c>
      <c r="F214" s="190">
        <v>163</v>
      </c>
      <c r="G214" s="190">
        <v>413</v>
      </c>
      <c r="H214" s="190" t="s">
        <v>10</v>
      </c>
      <c r="I214" s="190" t="s">
        <v>10</v>
      </c>
      <c r="J214" s="190">
        <v>43</v>
      </c>
      <c r="K214" s="117">
        <f t="shared" si="7"/>
        <v>808</v>
      </c>
    </row>
    <row r="215" spans="2:11" x14ac:dyDescent="0.35">
      <c r="B215" s="116">
        <v>44512</v>
      </c>
      <c r="C215" s="103" t="s">
        <v>34</v>
      </c>
      <c r="D215" s="190" t="s">
        <v>10</v>
      </c>
      <c r="E215" s="190" t="s">
        <v>10</v>
      </c>
      <c r="F215" s="190">
        <v>119</v>
      </c>
      <c r="G215" s="190" t="s">
        <v>10</v>
      </c>
      <c r="H215" s="190" t="s">
        <v>10</v>
      </c>
      <c r="I215" s="190" t="s">
        <v>10</v>
      </c>
      <c r="J215" s="190" t="s">
        <v>10</v>
      </c>
      <c r="K215" s="117">
        <f t="shared" si="7"/>
        <v>119</v>
      </c>
    </row>
    <row r="216" spans="2:11" x14ac:dyDescent="0.35">
      <c r="B216" s="116">
        <v>44513</v>
      </c>
      <c r="C216" s="103" t="s">
        <v>35</v>
      </c>
      <c r="D216" s="190" t="s">
        <v>10</v>
      </c>
      <c r="E216" s="190" t="s">
        <v>10</v>
      </c>
      <c r="F216" s="190">
        <v>71</v>
      </c>
      <c r="G216" s="190" t="s">
        <v>10</v>
      </c>
      <c r="H216" s="190" t="s">
        <v>10</v>
      </c>
      <c r="I216" s="190" t="s">
        <v>10</v>
      </c>
      <c r="J216" s="190" t="s">
        <v>10</v>
      </c>
      <c r="K216" s="117">
        <f t="shared" si="7"/>
        <v>71</v>
      </c>
    </row>
    <row r="217" spans="2:11" x14ac:dyDescent="0.35">
      <c r="B217" s="116">
        <v>44514</v>
      </c>
      <c r="C217" s="103" t="s">
        <v>36</v>
      </c>
      <c r="D217" s="190" t="s">
        <v>10</v>
      </c>
      <c r="E217" s="190">
        <v>3</v>
      </c>
      <c r="F217" s="190">
        <v>12</v>
      </c>
      <c r="G217" s="190" t="s">
        <v>10</v>
      </c>
      <c r="H217" s="190" t="s">
        <v>10</v>
      </c>
      <c r="I217" s="190" t="s">
        <v>10</v>
      </c>
      <c r="J217" s="190" t="s">
        <v>10</v>
      </c>
      <c r="K217" s="117">
        <f t="shared" si="7"/>
        <v>15</v>
      </c>
    </row>
    <row r="218" spans="2:11" x14ac:dyDescent="0.35">
      <c r="B218" s="116">
        <v>44515</v>
      </c>
      <c r="C218" s="103" t="s">
        <v>37</v>
      </c>
      <c r="D218" s="190" t="s">
        <v>10</v>
      </c>
      <c r="E218" s="190" t="s">
        <v>10</v>
      </c>
      <c r="F218" s="190" t="s">
        <v>10</v>
      </c>
      <c r="G218" s="190" t="s">
        <v>10</v>
      </c>
      <c r="H218" s="190" t="s">
        <v>10</v>
      </c>
      <c r="I218" s="190" t="s">
        <v>10</v>
      </c>
      <c r="J218" s="190">
        <v>5</v>
      </c>
      <c r="K218" s="117">
        <f t="shared" si="7"/>
        <v>5</v>
      </c>
    </row>
    <row r="219" spans="2:11" x14ac:dyDescent="0.35">
      <c r="B219" s="116">
        <v>44516</v>
      </c>
      <c r="C219" s="103" t="s">
        <v>41</v>
      </c>
      <c r="D219" s="190" t="s">
        <v>10</v>
      </c>
      <c r="E219" s="190" t="s">
        <v>10</v>
      </c>
      <c r="F219" s="190" t="s">
        <v>10</v>
      </c>
      <c r="G219" s="190" t="s">
        <v>10</v>
      </c>
      <c r="H219" s="190" t="s">
        <v>10</v>
      </c>
      <c r="I219" s="190" t="s">
        <v>10</v>
      </c>
      <c r="J219" s="190" t="s">
        <v>10</v>
      </c>
      <c r="K219" s="191" t="s">
        <v>10</v>
      </c>
    </row>
    <row r="220" spans="2:11" x14ac:dyDescent="0.35">
      <c r="B220" s="116">
        <v>44517</v>
      </c>
      <c r="C220" s="103" t="s">
        <v>38</v>
      </c>
      <c r="D220" s="190" t="s">
        <v>10</v>
      </c>
      <c r="E220" s="190" t="s">
        <v>10</v>
      </c>
      <c r="F220" s="190" t="s">
        <v>10</v>
      </c>
      <c r="G220" s="190">
        <v>1</v>
      </c>
      <c r="H220" s="190" t="s">
        <v>10</v>
      </c>
      <c r="I220" s="190" t="s">
        <v>10</v>
      </c>
      <c r="J220" s="190">
        <v>1</v>
      </c>
      <c r="K220" s="117">
        <f t="shared" ref="K220:K235" si="8">SUM(D220:J220)</f>
        <v>2</v>
      </c>
    </row>
    <row r="221" spans="2:11" x14ac:dyDescent="0.35">
      <c r="B221" s="116">
        <v>44518</v>
      </c>
      <c r="C221" s="103" t="s">
        <v>39</v>
      </c>
      <c r="D221" s="190">
        <v>184</v>
      </c>
      <c r="E221" s="190">
        <v>564</v>
      </c>
      <c r="F221" s="190">
        <v>219</v>
      </c>
      <c r="G221" s="190">
        <v>87</v>
      </c>
      <c r="H221" s="190" t="s">
        <v>10</v>
      </c>
      <c r="I221" s="190" t="s">
        <v>10</v>
      </c>
      <c r="J221" s="190">
        <v>173</v>
      </c>
      <c r="K221" s="117">
        <f t="shared" si="8"/>
        <v>1227</v>
      </c>
    </row>
    <row r="222" spans="2:11" x14ac:dyDescent="0.35">
      <c r="B222" s="119">
        <v>44519</v>
      </c>
      <c r="C222" s="120" t="s">
        <v>40</v>
      </c>
      <c r="D222" s="204">
        <f>SUM(D204:D221)</f>
        <v>897</v>
      </c>
      <c r="E222" s="204">
        <f>SUM(E204:E221)</f>
        <v>2379</v>
      </c>
      <c r="F222" s="204">
        <f>SUM(F204:F221)</f>
        <v>2660</v>
      </c>
      <c r="G222" s="204">
        <f>SUM(G204:G221)</f>
        <v>917</v>
      </c>
      <c r="H222" s="204" t="s">
        <v>10</v>
      </c>
      <c r="I222" s="204" t="s">
        <v>10</v>
      </c>
      <c r="J222" s="204">
        <f>SUM(J204:J221)</f>
        <v>355</v>
      </c>
      <c r="K222" s="204">
        <f t="shared" si="8"/>
        <v>7208</v>
      </c>
    </row>
    <row r="223" spans="2:11" x14ac:dyDescent="0.35">
      <c r="B223" s="116">
        <v>44531</v>
      </c>
      <c r="C223" s="103" t="s">
        <v>24</v>
      </c>
      <c r="D223" s="191">
        <v>241</v>
      </c>
      <c r="E223" s="191">
        <v>519</v>
      </c>
      <c r="F223" s="191">
        <v>567</v>
      </c>
      <c r="G223" s="191">
        <v>49</v>
      </c>
      <c r="H223" s="191" t="s">
        <v>10</v>
      </c>
      <c r="I223" s="191" t="s">
        <v>10</v>
      </c>
      <c r="J223" s="191">
        <v>34</v>
      </c>
      <c r="K223" s="191">
        <f t="shared" si="8"/>
        <v>1410</v>
      </c>
    </row>
    <row r="224" spans="2:11" x14ac:dyDescent="0.35">
      <c r="B224" s="116">
        <v>44531</v>
      </c>
      <c r="C224" s="103" t="s">
        <v>25</v>
      </c>
      <c r="D224" s="191">
        <v>93</v>
      </c>
      <c r="E224" s="190">
        <v>86</v>
      </c>
      <c r="F224" s="190">
        <v>406</v>
      </c>
      <c r="G224" s="190">
        <v>110</v>
      </c>
      <c r="H224" s="191" t="s">
        <v>10</v>
      </c>
      <c r="I224" s="191" t="s">
        <v>10</v>
      </c>
      <c r="J224" s="190">
        <v>56</v>
      </c>
      <c r="K224" s="191">
        <f t="shared" si="8"/>
        <v>751</v>
      </c>
    </row>
    <row r="225" spans="2:11" x14ac:dyDescent="0.35">
      <c r="B225" s="116">
        <v>44531</v>
      </c>
      <c r="C225" s="103" t="s">
        <v>26</v>
      </c>
      <c r="D225" s="191">
        <v>4</v>
      </c>
      <c r="E225" s="190">
        <v>26</v>
      </c>
      <c r="F225" s="190">
        <v>32</v>
      </c>
      <c r="G225" s="190">
        <v>3</v>
      </c>
      <c r="H225" s="191" t="s">
        <v>10</v>
      </c>
      <c r="I225" s="191" t="s">
        <v>10</v>
      </c>
      <c r="J225" s="190">
        <v>1</v>
      </c>
      <c r="K225" s="191">
        <f t="shared" si="8"/>
        <v>66</v>
      </c>
    </row>
    <row r="226" spans="2:11" x14ac:dyDescent="0.35">
      <c r="B226" s="116">
        <v>44531</v>
      </c>
      <c r="C226" s="103" t="s">
        <v>27</v>
      </c>
      <c r="D226" s="191">
        <v>5</v>
      </c>
      <c r="E226" s="190">
        <v>20</v>
      </c>
      <c r="F226" s="190">
        <v>16</v>
      </c>
      <c r="G226" s="190" t="s">
        <v>10</v>
      </c>
      <c r="H226" s="191" t="s">
        <v>10</v>
      </c>
      <c r="I226" s="191" t="s">
        <v>10</v>
      </c>
      <c r="J226" s="190" t="s">
        <v>10</v>
      </c>
      <c r="K226" s="191">
        <f t="shared" si="8"/>
        <v>41</v>
      </c>
    </row>
    <row r="227" spans="2:11" x14ac:dyDescent="0.35">
      <c r="B227" s="116">
        <v>44531</v>
      </c>
      <c r="C227" s="103" t="s">
        <v>28</v>
      </c>
      <c r="D227" s="191">
        <v>22</v>
      </c>
      <c r="E227" s="190">
        <v>155</v>
      </c>
      <c r="F227" s="190">
        <v>158</v>
      </c>
      <c r="G227" s="190">
        <v>181</v>
      </c>
      <c r="H227" s="191" t="s">
        <v>10</v>
      </c>
      <c r="I227" s="191" t="s">
        <v>10</v>
      </c>
      <c r="J227" s="190">
        <v>57</v>
      </c>
      <c r="K227" s="191">
        <f t="shared" si="8"/>
        <v>573</v>
      </c>
    </row>
    <row r="228" spans="2:11" x14ac:dyDescent="0.35">
      <c r="B228" s="116">
        <v>44531</v>
      </c>
      <c r="C228" s="103" t="s">
        <v>29</v>
      </c>
      <c r="D228" s="191">
        <v>3</v>
      </c>
      <c r="E228" s="190">
        <v>20</v>
      </c>
      <c r="F228" s="190">
        <v>29</v>
      </c>
      <c r="G228" s="190">
        <v>2</v>
      </c>
      <c r="H228" s="191" t="s">
        <v>10</v>
      </c>
      <c r="I228" s="191" t="s">
        <v>10</v>
      </c>
      <c r="J228" s="190">
        <v>5</v>
      </c>
      <c r="K228" s="191">
        <f t="shared" si="8"/>
        <v>59</v>
      </c>
    </row>
    <row r="229" spans="2:11" x14ac:dyDescent="0.35">
      <c r="B229" s="116">
        <v>44531</v>
      </c>
      <c r="C229" s="103" t="s">
        <v>30</v>
      </c>
      <c r="D229" s="191">
        <v>176</v>
      </c>
      <c r="E229" s="190" t="s">
        <v>10</v>
      </c>
      <c r="F229" s="190" t="s">
        <v>10</v>
      </c>
      <c r="G229" s="190" t="s">
        <v>10</v>
      </c>
      <c r="H229" s="191" t="s">
        <v>10</v>
      </c>
      <c r="I229" s="191" t="s">
        <v>10</v>
      </c>
      <c r="J229" s="190" t="s">
        <v>10</v>
      </c>
      <c r="K229" s="191">
        <f t="shared" si="8"/>
        <v>176</v>
      </c>
    </row>
    <row r="230" spans="2:11" x14ac:dyDescent="0.35">
      <c r="B230" s="116">
        <v>44531</v>
      </c>
      <c r="C230" s="103" t="s">
        <v>31</v>
      </c>
      <c r="D230" s="191">
        <v>37</v>
      </c>
      <c r="E230" s="190">
        <v>81</v>
      </c>
      <c r="F230" s="190">
        <v>221</v>
      </c>
      <c r="G230" s="190">
        <v>19</v>
      </c>
      <c r="H230" s="191" t="s">
        <v>10</v>
      </c>
      <c r="I230" s="191" t="s">
        <v>10</v>
      </c>
      <c r="J230" s="190">
        <v>3</v>
      </c>
      <c r="K230" s="191">
        <f t="shared" si="8"/>
        <v>361</v>
      </c>
    </row>
    <row r="231" spans="2:11" x14ac:dyDescent="0.35">
      <c r="B231" s="116">
        <v>44531</v>
      </c>
      <c r="C231" s="103" t="s">
        <v>32</v>
      </c>
      <c r="D231" s="191">
        <v>20</v>
      </c>
      <c r="E231" s="190">
        <v>129</v>
      </c>
      <c r="F231" s="190">
        <v>67</v>
      </c>
      <c r="G231" s="190">
        <v>91</v>
      </c>
      <c r="H231" s="191" t="s">
        <v>10</v>
      </c>
      <c r="I231" s="191" t="s">
        <v>10</v>
      </c>
      <c r="J231" s="190" t="s">
        <v>10</v>
      </c>
      <c r="K231" s="191">
        <f t="shared" si="8"/>
        <v>307</v>
      </c>
    </row>
    <row r="232" spans="2:11" x14ac:dyDescent="0.35">
      <c r="B232" s="116">
        <v>44531</v>
      </c>
      <c r="C232" s="103" t="s">
        <v>33</v>
      </c>
      <c r="D232" s="191">
        <v>67</v>
      </c>
      <c r="E232" s="190">
        <v>150</v>
      </c>
      <c r="F232" s="190">
        <v>145</v>
      </c>
      <c r="G232" s="190">
        <v>5</v>
      </c>
      <c r="H232" s="191" t="s">
        <v>10</v>
      </c>
      <c r="I232" s="191" t="s">
        <v>10</v>
      </c>
      <c r="J232" s="190">
        <v>2</v>
      </c>
      <c r="K232" s="191">
        <f t="shared" si="8"/>
        <v>369</v>
      </c>
    </row>
    <row r="233" spans="2:11" x14ac:dyDescent="0.35">
      <c r="B233" s="116">
        <v>44531</v>
      </c>
      <c r="C233" s="103" t="s">
        <v>180</v>
      </c>
      <c r="D233" s="191">
        <v>11</v>
      </c>
      <c r="E233" s="190">
        <v>132</v>
      </c>
      <c r="F233" s="190">
        <v>131</v>
      </c>
      <c r="G233" s="190">
        <v>720</v>
      </c>
      <c r="H233" s="191" t="s">
        <v>10</v>
      </c>
      <c r="I233" s="191" t="s">
        <v>10</v>
      </c>
      <c r="J233" s="190">
        <v>33</v>
      </c>
      <c r="K233" s="191">
        <f t="shared" si="8"/>
        <v>1027</v>
      </c>
    </row>
    <row r="234" spans="2:11" x14ac:dyDescent="0.35">
      <c r="B234" s="116">
        <v>44531</v>
      </c>
      <c r="C234" s="103" t="s">
        <v>34</v>
      </c>
      <c r="D234" s="191" t="s">
        <v>10</v>
      </c>
      <c r="E234" s="190" t="s">
        <v>10</v>
      </c>
      <c r="F234" s="190">
        <v>48</v>
      </c>
      <c r="G234" s="190" t="s">
        <v>10</v>
      </c>
      <c r="H234" s="191" t="s">
        <v>10</v>
      </c>
      <c r="I234" s="191" t="s">
        <v>10</v>
      </c>
      <c r="J234" s="190" t="s">
        <v>10</v>
      </c>
      <c r="K234" s="191">
        <f t="shared" si="8"/>
        <v>48</v>
      </c>
    </row>
    <row r="235" spans="2:11" x14ac:dyDescent="0.35">
      <c r="B235" s="116">
        <v>44531</v>
      </c>
      <c r="C235" s="103" t="s">
        <v>35</v>
      </c>
      <c r="D235" s="191" t="s">
        <v>10</v>
      </c>
      <c r="E235" s="190" t="s">
        <v>10</v>
      </c>
      <c r="F235" s="190">
        <v>13</v>
      </c>
      <c r="G235" s="190" t="s">
        <v>10</v>
      </c>
      <c r="H235" s="191" t="s">
        <v>10</v>
      </c>
      <c r="I235" s="191" t="s">
        <v>10</v>
      </c>
      <c r="J235" s="190" t="s">
        <v>10</v>
      </c>
      <c r="K235" s="191">
        <f t="shared" si="8"/>
        <v>13</v>
      </c>
    </row>
    <row r="236" spans="2:11" x14ac:dyDescent="0.35">
      <c r="B236" s="116">
        <v>44531</v>
      </c>
      <c r="C236" s="103" t="s">
        <v>36</v>
      </c>
      <c r="D236" s="191" t="s">
        <v>10</v>
      </c>
      <c r="E236" s="190" t="s">
        <v>10</v>
      </c>
      <c r="F236" s="190" t="s">
        <v>10</v>
      </c>
      <c r="G236" s="190" t="s">
        <v>10</v>
      </c>
      <c r="H236" s="191" t="s">
        <v>10</v>
      </c>
      <c r="I236" s="191" t="s">
        <v>10</v>
      </c>
      <c r="J236" s="190" t="s">
        <v>10</v>
      </c>
      <c r="K236" s="191" t="s">
        <v>10</v>
      </c>
    </row>
    <row r="237" spans="2:11" x14ac:dyDescent="0.35">
      <c r="B237" s="116">
        <v>44531</v>
      </c>
      <c r="C237" s="103" t="s">
        <v>37</v>
      </c>
      <c r="D237" s="191" t="s">
        <v>10</v>
      </c>
      <c r="E237" s="190" t="s">
        <v>10</v>
      </c>
      <c r="F237" s="190">
        <v>1</v>
      </c>
      <c r="G237" s="190">
        <v>1</v>
      </c>
      <c r="H237" s="191" t="s">
        <v>10</v>
      </c>
      <c r="I237" s="191" t="s">
        <v>10</v>
      </c>
      <c r="J237" s="190">
        <v>2</v>
      </c>
      <c r="K237" s="191">
        <f>SUM(D237:J237)</f>
        <v>4</v>
      </c>
    </row>
    <row r="238" spans="2:11" x14ac:dyDescent="0.35">
      <c r="B238" s="116">
        <v>44531</v>
      </c>
      <c r="C238" s="103" t="s">
        <v>41</v>
      </c>
      <c r="D238" s="191" t="s">
        <v>10</v>
      </c>
      <c r="E238" s="190" t="s">
        <v>10</v>
      </c>
      <c r="F238" s="190" t="s">
        <v>10</v>
      </c>
      <c r="G238" s="190" t="s">
        <v>10</v>
      </c>
      <c r="H238" s="191" t="s">
        <v>10</v>
      </c>
      <c r="I238" s="191" t="s">
        <v>10</v>
      </c>
      <c r="J238" s="190" t="s">
        <v>10</v>
      </c>
      <c r="K238" s="191" t="s">
        <v>10</v>
      </c>
    </row>
    <row r="239" spans="2:11" x14ac:dyDescent="0.35">
      <c r="B239" s="116">
        <v>44531</v>
      </c>
      <c r="C239" s="103" t="s">
        <v>38</v>
      </c>
      <c r="D239" s="191" t="s">
        <v>10</v>
      </c>
      <c r="E239" s="190">
        <v>2</v>
      </c>
      <c r="F239" s="190">
        <v>1</v>
      </c>
      <c r="G239" s="190" t="s">
        <v>10</v>
      </c>
      <c r="H239" s="191" t="s">
        <v>10</v>
      </c>
      <c r="I239" s="191" t="s">
        <v>10</v>
      </c>
      <c r="J239" s="190" t="s">
        <v>10</v>
      </c>
      <c r="K239" s="191">
        <f>SUM(D239:J239)</f>
        <v>3</v>
      </c>
    </row>
    <row r="240" spans="2:11" x14ac:dyDescent="0.35">
      <c r="B240" s="116">
        <v>44531</v>
      </c>
      <c r="C240" s="103" t="s">
        <v>39</v>
      </c>
      <c r="D240" s="191" t="s">
        <v>10</v>
      </c>
      <c r="E240" s="190">
        <v>416</v>
      </c>
      <c r="F240" s="190">
        <v>423</v>
      </c>
      <c r="G240" s="190">
        <v>650</v>
      </c>
      <c r="H240" s="191" t="s">
        <v>10</v>
      </c>
      <c r="I240" s="191" t="s">
        <v>10</v>
      </c>
      <c r="J240" s="190">
        <v>75</v>
      </c>
      <c r="K240" s="191">
        <f>SUM(D240:J240)</f>
        <v>1564</v>
      </c>
    </row>
    <row r="241" spans="2:11" x14ac:dyDescent="0.35">
      <c r="B241" s="119">
        <v>44531</v>
      </c>
      <c r="C241" s="120" t="s">
        <v>40</v>
      </c>
      <c r="D241" s="204">
        <f>SUM(D223:D240)</f>
        <v>679</v>
      </c>
      <c r="E241" s="204">
        <f>SUM(E223:E240)</f>
        <v>1736</v>
      </c>
      <c r="F241" s="204">
        <f>SUM(F223:F240)</f>
        <v>2258</v>
      </c>
      <c r="G241" s="204">
        <f>SUM(G223:G240)</f>
        <v>1831</v>
      </c>
      <c r="H241" s="204" t="s">
        <v>10</v>
      </c>
      <c r="I241" s="204" t="s">
        <v>10</v>
      </c>
      <c r="J241" s="204">
        <f>SUM(J223:J240)</f>
        <v>268</v>
      </c>
      <c r="K241" s="121">
        <f>SUM(D241:J241)</f>
        <v>6772</v>
      </c>
    </row>
    <row r="242" spans="2:11" x14ac:dyDescent="0.35">
      <c r="B242" s="277" t="s">
        <v>12</v>
      </c>
      <c r="C242" s="278"/>
      <c r="D242" s="239">
        <f>+D241+D222+D203</f>
        <v>2371</v>
      </c>
      <c r="E242" s="239">
        <f>+E241+E222+E203</f>
        <v>6499</v>
      </c>
      <c r="F242" s="239">
        <f>+F241+F222+F203</f>
        <v>7388</v>
      </c>
      <c r="G242" s="239">
        <f>+G241+G222+G203</f>
        <v>4892</v>
      </c>
      <c r="H242" s="239" t="s">
        <v>10</v>
      </c>
      <c r="I242" s="239" t="s">
        <v>10</v>
      </c>
      <c r="J242" s="239">
        <f>+J241+J222+J203</f>
        <v>1731</v>
      </c>
      <c r="K242" s="246">
        <f>+K241+K222+K203</f>
        <v>22881</v>
      </c>
    </row>
    <row r="243" spans="2:11" x14ac:dyDescent="0.35">
      <c r="B243" s="116">
        <v>44562</v>
      </c>
      <c r="C243" s="103" t="s">
        <v>24</v>
      </c>
      <c r="D243" s="191">
        <v>264</v>
      </c>
      <c r="E243" s="191">
        <v>641</v>
      </c>
      <c r="F243" s="191">
        <v>543</v>
      </c>
      <c r="G243" s="191">
        <v>26</v>
      </c>
      <c r="H243" s="193" t="s">
        <v>10</v>
      </c>
      <c r="I243" s="193" t="s">
        <v>10</v>
      </c>
      <c r="J243" s="191">
        <v>15</v>
      </c>
      <c r="K243" s="191">
        <f t="shared" ref="K243:K255" si="9">SUM(D243:J243)</f>
        <v>1489</v>
      </c>
    </row>
    <row r="244" spans="2:11" x14ac:dyDescent="0.35">
      <c r="B244" s="116">
        <v>44563</v>
      </c>
      <c r="C244" s="103" t="s">
        <v>25</v>
      </c>
      <c r="D244" s="191">
        <v>85</v>
      </c>
      <c r="E244" s="190">
        <v>91</v>
      </c>
      <c r="F244" s="190">
        <v>347</v>
      </c>
      <c r="G244" s="190">
        <v>114</v>
      </c>
      <c r="H244" s="193" t="s">
        <v>10</v>
      </c>
      <c r="I244" s="193" t="s">
        <v>10</v>
      </c>
      <c r="J244" s="190">
        <v>28</v>
      </c>
      <c r="K244" s="191">
        <f t="shared" si="9"/>
        <v>665</v>
      </c>
    </row>
    <row r="245" spans="2:11" x14ac:dyDescent="0.35">
      <c r="B245" s="116">
        <v>44564</v>
      </c>
      <c r="C245" s="103" t="s">
        <v>26</v>
      </c>
      <c r="D245" s="191">
        <v>4</v>
      </c>
      <c r="E245" s="190">
        <v>49</v>
      </c>
      <c r="F245" s="190">
        <v>32</v>
      </c>
      <c r="G245" s="190" t="s">
        <v>10</v>
      </c>
      <c r="H245" s="193" t="s">
        <v>10</v>
      </c>
      <c r="I245" s="193" t="s">
        <v>10</v>
      </c>
      <c r="J245" s="190" t="s">
        <v>10</v>
      </c>
      <c r="K245" s="191">
        <f t="shared" si="9"/>
        <v>85</v>
      </c>
    </row>
    <row r="246" spans="2:11" x14ac:dyDescent="0.35">
      <c r="B246" s="116">
        <v>44565</v>
      </c>
      <c r="C246" s="103" t="s">
        <v>27</v>
      </c>
      <c r="D246" s="191">
        <v>7</v>
      </c>
      <c r="E246" s="190">
        <v>19</v>
      </c>
      <c r="F246" s="190">
        <v>20</v>
      </c>
      <c r="G246" s="190" t="s">
        <v>10</v>
      </c>
      <c r="H246" s="193" t="s">
        <v>10</v>
      </c>
      <c r="I246" s="193" t="s">
        <v>10</v>
      </c>
      <c r="J246" s="190" t="s">
        <v>10</v>
      </c>
      <c r="K246" s="191">
        <f t="shared" si="9"/>
        <v>46</v>
      </c>
    </row>
    <row r="247" spans="2:11" x14ac:dyDescent="0.35">
      <c r="B247" s="116">
        <v>44566</v>
      </c>
      <c r="C247" s="103" t="s">
        <v>28</v>
      </c>
      <c r="D247" s="191">
        <v>23</v>
      </c>
      <c r="E247" s="190">
        <v>79</v>
      </c>
      <c r="F247" s="190">
        <v>114</v>
      </c>
      <c r="G247" s="190">
        <v>42</v>
      </c>
      <c r="H247" s="193" t="s">
        <v>10</v>
      </c>
      <c r="I247" s="193" t="s">
        <v>10</v>
      </c>
      <c r="J247" s="190">
        <v>7</v>
      </c>
      <c r="K247" s="191">
        <f t="shared" si="9"/>
        <v>265</v>
      </c>
    </row>
    <row r="248" spans="2:11" x14ac:dyDescent="0.35">
      <c r="B248" s="116">
        <v>44562</v>
      </c>
      <c r="C248" s="103" t="s">
        <v>29</v>
      </c>
      <c r="D248" s="191">
        <v>2</v>
      </c>
      <c r="E248" s="190">
        <v>22</v>
      </c>
      <c r="F248" s="190">
        <v>41</v>
      </c>
      <c r="G248" s="190">
        <v>1</v>
      </c>
      <c r="H248" s="193" t="s">
        <v>10</v>
      </c>
      <c r="I248" s="193" t="s">
        <v>10</v>
      </c>
      <c r="J248" s="190">
        <v>54</v>
      </c>
      <c r="K248" s="191">
        <f t="shared" si="9"/>
        <v>120</v>
      </c>
    </row>
    <row r="249" spans="2:11" x14ac:dyDescent="0.35">
      <c r="B249" s="116">
        <v>44563</v>
      </c>
      <c r="C249" s="103" t="s">
        <v>30</v>
      </c>
      <c r="D249" s="191">
        <v>171</v>
      </c>
      <c r="E249" s="190" t="s">
        <v>10</v>
      </c>
      <c r="F249" s="190" t="s">
        <v>10</v>
      </c>
      <c r="G249" s="190" t="s">
        <v>10</v>
      </c>
      <c r="H249" s="193" t="s">
        <v>10</v>
      </c>
      <c r="I249" s="193" t="s">
        <v>10</v>
      </c>
      <c r="J249" s="190" t="s">
        <v>10</v>
      </c>
      <c r="K249" s="191">
        <f t="shared" si="9"/>
        <v>171</v>
      </c>
    </row>
    <row r="250" spans="2:11" x14ac:dyDescent="0.35">
      <c r="B250" s="116">
        <v>44564</v>
      </c>
      <c r="C250" s="103" t="s">
        <v>31</v>
      </c>
      <c r="D250" s="191">
        <v>33</v>
      </c>
      <c r="E250" s="190">
        <v>50</v>
      </c>
      <c r="F250" s="190">
        <v>251</v>
      </c>
      <c r="G250" s="190">
        <v>9</v>
      </c>
      <c r="H250" s="193" t="s">
        <v>10</v>
      </c>
      <c r="I250" s="193" t="s">
        <v>10</v>
      </c>
      <c r="J250" s="190">
        <v>11</v>
      </c>
      <c r="K250" s="191">
        <f t="shared" si="9"/>
        <v>354</v>
      </c>
    </row>
    <row r="251" spans="2:11" x14ac:dyDescent="0.35">
      <c r="B251" s="116">
        <v>44565</v>
      </c>
      <c r="C251" s="103" t="s">
        <v>32</v>
      </c>
      <c r="D251" s="191">
        <v>18</v>
      </c>
      <c r="E251" s="190">
        <v>90</v>
      </c>
      <c r="F251" s="190">
        <v>50</v>
      </c>
      <c r="G251" s="190">
        <v>55</v>
      </c>
      <c r="H251" s="193" t="s">
        <v>10</v>
      </c>
      <c r="I251" s="193" t="s">
        <v>10</v>
      </c>
      <c r="J251" s="190" t="s">
        <v>10</v>
      </c>
      <c r="K251" s="191">
        <f t="shared" si="9"/>
        <v>213</v>
      </c>
    </row>
    <row r="252" spans="2:11" x14ac:dyDescent="0.35">
      <c r="B252" s="116">
        <v>44566</v>
      </c>
      <c r="C252" s="103" t="s">
        <v>33</v>
      </c>
      <c r="D252" s="191">
        <v>59</v>
      </c>
      <c r="E252" s="190">
        <v>122</v>
      </c>
      <c r="F252" s="190">
        <v>157</v>
      </c>
      <c r="G252" s="190">
        <v>10</v>
      </c>
      <c r="H252" s="193" t="s">
        <v>10</v>
      </c>
      <c r="I252" s="193" t="s">
        <v>10</v>
      </c>
      <c r="J252" s="190">
        <v>22</v>
      </c>
      <c r="K252" s="191">
        <f t="shared" si="9"/>
        <v>370</v>
      </c>
    </row>
    <row r="253" spans="2:11" x14ac:dyDescent="0.35">
      <c r="B253" s="116">
        <v>44562</v>
      </c>
      <c r="C253" s="103" t="s">
        <v>180</v>
      </c>
      <c r="D253" s="191">
        <v>5</v>
      </c>
      <c r="E253" s="190">
        <v>75</v>
      </c>
      <c r="F253" s="190">
        <v>70</v>
      </c>
      <c r="G253" s="190">
        <v>67</v>
      </c>
      <c r="H253" s="193" t="s">
        <v>10</v>
      </c>
      <c r="I253" s="193" t="s">
        <v>10</v>
      </c>
      <c r="J253" s="190">
        <v>29</v>
      </c>
      <c r="K253" s="191">
        <f t="shared" si="9"/>
        <v>246</v>
      </c>
    </row>
    <row r="254" spans="2:11" x14ac:dyDescent="0.35">
      <c r="B254" s="116">
        <v>44563</v>
      </c>
      <c r="C254" s="103" t="s">
        <v>34</v>
      </c>
      <c r="D254" s="191" t="s">
        <v>10</v>
      </c>
      <c r="E254" s="190" t="s">
        <v>10</v>
      </c>
      <c r="F254" s="190">
        <v>61</v>
      </c>
      <c r="G254" s="190" t="s">
        <v>10</v>
      </c>
      <c r="H254" s="193" t="s">
        <v>10</v>
      </c>
      <c r="I254" s="193" t="s">
        <v>10</v>
      </c>
      <c r="J254" s="190" t="s">
        <v>10</v>
      </c>
      <c r="K254" s="191">
        <f t="shared" si="9"/>
        <v>61</v>
      </c>
    </row>
    <row r="255" spans="2:11" x14ac:dyDescent="0.35">
      <c r="B255" s="116">
        <v>44564</v>
      </c>
      <c r="C255" s="103" t="s">
        <v>35</v>
      </c>
      <c r="D255" s="191" t="s">
        <v>10</v>
      </c>
      <c r="E255" s="190" t="s">
        <v>10</v>
      </c>
      <c r="F255" s="190">
        <v>18</v>
      </c>
      <c r="G255" s="190" t="s">
        <v>10</v>
      </c>
      <c r="H255" s="193" t="s">
        <v>10</v>
      </c>
      <c r="I255" s="193" t="s">
        <v>10</v>
      </c>
      <c r="J255" s="190" t="s">
        <v>10</v>
      </c>
      <c r="K255" s="191">
        <f t="shared" si="9"/>
        <v>18</v>
      </c>
    </row>
    <row r="256" spans="2:11" x14ac:dyDescent="0.35">
      <c r="B256" s="116">
        <v>44565</v>
      </c>
      <c r="C256" s="103" t="s">
        <v>36</v>
      </c>
      <c r="D256" s="191" t="s">
        <v>10</v>
      </c>
      <c r="E256" s="190" t="s">
        <v>10</v>
      </c>
      <c r="F256" s="190" t="s">
        <v>10</v>
      </c>
      <c r="G256" s="190" t="s">
        <v>10</v>
      </c>
      <c r="H256" s="193" t="s">
        <v>10</v>
      </c>
      <c r="I256" s="193" t="s">
        <v>10</v>
      </c>
      <c r="J256" s="190" t="s">
        <v>10</v>
      </c>
      <c r="K256" s="191" t="s">
        <v>10</v>
      </c>
    </row>
    <row r="257" spans="2:11" x14ac:dyDescent="0.35">
      <c r="B257" s="116">
        <v>44566</v>
      </c>
      <c r="C257" s="103" t="s">
        <v>37</v>
      </c>
      <c r="D257" s="191" t="s">
        <v>10</v>
      </c>
      <c r="E257" s="190">
        <v>1</v>
      </c>
      <c r="F257" s="190" t="s">
        <v>10</v>
      </c>
      <c r="G257" s="190" t="s">
        <v>10</v>
      </c>
      <c r="H257" s="193" t="s">
        <v>10</v>
      </c>
      <c r="I257" s="193" t="s">
        <v>10</v>
      </c>
      <c r="J257" s="190" t="s">
        <v>10</v>
      </c>
      <c r="K257" s="191">
        <f>SUM(D257:J257)</f>
        <v>1</v>
      </c>
    </row>
    <row r="258" spans="2:11" x14ac:dyDescent="0.35">
      <c r="B258" s="116">
        <v>44562</v>
      </c>
      <c r="C258" s="103" t="s">
        <v>41</v>
      </c>
      <c r="D258" s="191" t="s">
        <v>10</v>
      </c>
      <c r="E258" s="190" t="s">
        <v>10</v>
      </c>
      <c r="F258" s="190" t="s">
        <v>10</v>
      </c>
      <c r="G258" s="190" t="s">
        <v>10</v>
      </c>
      <c r="H258" s="193" t="s">
        <v>10</v>
      </c>
      <c r="I258" s="193" t="s">
        <v>10</v>
      </c>
      <c r="J258" s="190" t="s">
        <v>10</v>
      </c>
      <c r="K258" s="191" t="s">
        <v>10</v>
      </c>
    </row>
    <row r="259" spans="2:11" x14ac:dyDescent="0.35">
      <c r="B259" s="116">
        <v>44563</v>
      </c>
      <c r="C259" s="103" t="s">
        <v>38</v>
      </c>
      <c r="D259" s="191" t="s">
        <v>10</v>
      </c>
      <c r="E259" s="190" t="s">
        <v>10</v>
      </c>
      <c r="F259" s="190">
        <v>2</v>
      </c>
      <c r="G259" s="190" t="s">
        <v>10</v>
      </c>
      <c r="H259" s="193" t="s">
        <v>10</v>
      </c>
      <c r="I259" s="193" t="s">
        <v>10</v>
      </c>
      <c r="J259" s="190" t="s">
        <v>10</v>
      </c>
      <c r="K259" s="191">
        <f>SUM(D259:J259)</f>
        <v>2</v>
      </c>
    </row>
    <row r="260" spans="2:11" x14ac:dyDescent="0.35">
      <c r="B260" s="116">
        <v>44563</v>
      </c>
      <c r="C260" s="103" t="s">
        <v>42</v>
      </c>
      <c r="D260" s="191" t="s">
        <v>10</v>
      </c>
      <c r="E260" s="190" t="s">
        <v>10</v>
      </c>
      <c r="F260" s="190" t="s">
        <v>10</v>
      </c>
      <c r="G260" s="190" t="s">
        <v>10</v>
      </c>
      <c r="H260" s="193" t="s">
        <v>10</v>
      </c>
      <c r="I260" s="193" t="s">
        <v>10</v>
      </c>
      <c r="J260" s="190" t="s">
        <v>10</v>
      </c>
      <c r="K260" s="191" t="s">
        <v>10</v>
      </c>
    </row>
    <row r="261" spans="2:11" x14ac:dyDescent="0.35">
      <c r="B261" s="116">
        <v>44564</v>
      </c>
      <c r="C261" s="103" t="s">
        <v>39</v>
      </c>
      <c r="D261" s="191">
        <v>59</v>
      </c>
      <c r="E261" s="190">
        <v>60</v>
      </c>
      <c r="F261" s="190">
        <v>242</v>
      </c>
      <c r="G261" s="190">
        <v>324</v>
      </c>
      <c r="H261" s="193" t="s">
        <v>10</v>
      </c>
      <c r="I261" s="193" t="s">
        <v>10</v>
      </c>
      <c r="J261" s="190">
        <v>93</v>
      </c>
      <c r="K261" s="191">
        <f t="shared" ref="K261:K275" si="10">SUM(D261:J261)</f>
        <v>778</v>
      </c>
    </row>
    <row r="262" spans="2:11" x14ac:dyDescent="0.35">
      <c r="B262" s="119">
        <v>44564</v>
      </c>
      <c r="C262" s="120" t="s">
        <v>40</v>
      </c>
      <c r="D262" s="204">
        <f>SUM(D243:D261)</f>
        <v>730</v>
      </c>
      <c r="E262" s="204">
        <f>SUM(E243:E261)</f>
        <v>1299</v>
      </c>
      <c r="F262" s="204">
        <f>SUM(F243:F261)</f>
        <v>1948</v>
      </c>
      <c r="G262" s="204">
        <f>SUM(G243:G261)</f>
        <v>648</v>
      </c>
      <c r="H262" s="203" t="s">
        <v>10</v>
      </c>
      <c r="I262" s="203" t="s">
        <v>10</v>
      </c>
      <c r="J262" s="204">
        <f>SUM(J243:J261)</f>
        <v>259</v>
      </c>
      <c r="K262" s="204">
        <f t="shared" si="10"/>
        <v>4884</v>
      </c>
    </row>
    <row r="263" spans="2:11" x14ac:dyDescent="0.35">
      <c r="B263" s="116">
        <v>44593</v>
      </c>
      <c r="C263" s="103" t="s">
        <v>24</v>
      </c>
      <c r="D263" s="191">
        <v>348</v>
      </c>
      <c r="E263" s="191">
        <v>821</v>
      </c>
      <c r="F263" s="191">
        <v>686</v>
      </c>
      <c r="G263" s="191">
        <v>63</v>
      </c>
      <c r="H263" s="193" t="s">
        <v>10</v>
      </c>
      <c r="I263" s="193" t="s">
        <v>10</v>
      </c>
      <c r="J263" s="191">
        <v>27</v>
      </c>
      <c r="K263" s="191">
        <f t="shared" si="10"/>
        <v>1945</v>
      </c>
    </row>
    <row r="264" spans="2:11" x14ac:dyDescent="0.35">
      <c r="B264" s="116">
        <v>44593</v>
      </c>
      <c r="C264" s="103" t="s">
        <v>25</v>
      </c>
      <c r="D264" s="191">
        <v>159</v>
      </c>
      <c r="E264" s="190">
        <v>131</v>
      </c>
      <c r="F264" s="190">
        <v>463</v>
      </c>
      <c r="G264" s="190">
        <v>120</v>
      </c>
      <c r="H264" s="193" t="s">
        <v>10</v>
      </c>
      <c r="I264" s="193" t="s">
        <v>10</v>
      </c>
      <c r="J264" s="190">
        <v>124</v>
      </c>
      <c r="K264" s="191">
        <f t="shared" si="10"/>
        <v>997</v>
      </c>
    </row>
    <row r="265" spans="2:11" x14ac:dyDescent="0.35">
      <c r="B265" s="116">
        <v>44593</v>
      </c>
      <c r="C265" s="103" t="s">
        <v>26</v>
      </c>
      <c r="D265" s="191">
        <v>6</v>
      </c>
      <c r="E265" s="190">
        <v>46</v>
      </c>
      <c r="F265" s="190">
        <v>30</v>
      </c>
      <c r="G265" s="190">
        <v>2</v>
      </c>
      <c r="H265" s="193" t="s">
        <v>10</v>
      </c>
      <c r="I265" s="193" t="s">
        <v>10</v>
      </c>
      <c r="J265" s="190">
        <v>2</v>
      </c>
      <c r="K265" s="191">
        <f t="shared" si="10"/>
        <v>86</v>
      </c>
    </row>
    <row r="266" spans="2:11" x14ac:dyDescent="0.35">
      <c r="B266" s="116">
        <v>44593</v>
      </c>
      <c r="C266" s="103" t="s">
        <v>27</v>
      </c>
      <c r="D266" s="191">
        <v>8</v>
      </c>
      <c r="E266" s="190">
        <v>41</v>
      </c>
      <c r="F266" s="190">
        <v>14</v>
      </c>
      <c r="G266" s="190">
        <v>1</v>
      </c>
      <c r="H266" s="193" t="s">
        <v>10</v>
      </c>
      <c r="I266" s="193" t="s">
        <v>10</v>
      </c>
      <c r="J266" s="190" t="s">
        <v>10</v>
      </c>
      <c r="K266" s="191">
        <f t="shared" si="10"/>
        <v>64</v>
      </c>
    </row>
    <row r="267" spans="2:11" x14ac:dyDescent="0.35">
      <c r="B267" s="116">
        <v>44593</v>
      </c>
      <c r="C267" s="103" t="s">
        <v>28</v>
      </c>
      <c r="D267" s="191">
        <v>21</v>
      </c>
      <c r="E267" s="190">
        <v>132</v>
      </c>
      <c r="F267" s="190">
        <v>222</v>
      </c>
      <c r="G267" s="190">
        <v>172</v>
      </c>
      <c r="H267" s="193" t="s">
        <v>10</v>
      </c>
      <c r="I267" s="193" t="s">
        <v>10</v>
      </c>
      <c r="J267" s="190">
        <v>16</v>
      </c>
      <c r="K267" s="191">
        <f t="shared" si="10"/>
        <v>563</v>
      </c>
    </row>
    <row r="268" spans="2:11" x14ac:dyDescent="0.35">
      <c r="B268" s="116">
        <v>44593</v>
      </c>
      <c r="C268" s="103" t="s">
        <v>29</v>
      </c>
      <c r="D268" s="191">
        <v>4</v>
      </c>
      <c r="E268" s="190">
        <v>15</v>
      </c>
      <c r="F268" s="190">
        <v>34</v>
      </c>
      <c r="G268" s="190">
        <v>2</v>
      </c>
      <c r="H268" s="193" t="s">
        <v>10</v>
      </c>
      <c r="I268" s="193" t="s">
        <v>10</v>
      </c>
      <c r="J268" s="190">
        <v>2</v>
      </c>
      <c r="K268" s="191">
        <f t="shared" si="10"/>
        <v>57</v>
      </c>
    </row>
    <row r="269" spans="2:11" x14ac:dyDescent="0.35">
      <c r="B269" s="116">
        <v>44593</v>
      </c>
      <c r="C269" s="103" t="s">
        <v>30</v>
      </c>
      <c r="D269" s="191">
        <v>274</v>
      </c>
      <c r="E269" s="190" t="s">
        <v>10</v>
      </c>
      <c r="F269" s="190" t="s">
        <v>10</v>
      </c>
      <c r="G269" s="190" t="s">
        <v>10</v>
      </c>
      <c r="H269" s="193" t="s">
        <v>10</v>
      </c>
      <c r="I269" s="193" t="s">
        <v>10</v>
      </c>
      <c r="J269" s="190" t="s">
        <v>10</v>
      </c>
      <c r="K269" s="191">
        <f t="shared" si="10"/>
        <v>274</v>
      </c>
    </row>
    <row r="270" spans="2:11" x14ac:dyDescent="0.35">
      <c r="B270" s="116">
        <v>44593</v>
      </c>
      <c r="C270" s="103" t="s">
        <v>31</v>
      </c>
      <c r="D270" s="191">
        <v>55</v>
      </c>
      <c r="E270" s="190">
        <v>81</v>
      </c>
      <c r="F270" s="190">
        <v>294</v>
      </c>
      <c r="G270" s="190">
        <v>18</v>
      </c>
      <c r="H270" s="193" t="s">
        <v>10</v>
      </c>
      <c r="I270" s="193" t="s">
        <v>10</v>
      </c>
      <c r="J270" s="190">
        <v>2</v>
      </c>
      <c r="K270" s="191">
        <f t="shared" si="10"/>
        <v>450</v>
      </c>
    </row>
    <row r="271" spans="2:11" x14ac:dyDescent="0.35">
      <c r="B271" s="116">
        <v>44593</v>
      </c>
      <c r="C271" s="103" t="s">
        <v>32</v>
      </c>
      <c r="D271" s="191">
        <v>54</v>
      </c>
      <c r="E271" s="190">
        <v>136</v>
      </c>
      <c r="F271" s="190">
        <v>76</v>
      </c>
      <c r="G271" s="190">
        <v>84</v>
      </c>
      <c r="H271" s="193" t="s">
        <v>10</v>
      </c>
      <c r="I271" s="193" t="s">
        <v>10</v>
      </c>
      <c r="J271" s="190">
        <v>40</v>
      </c>
      <c r="K271" s="191">
        <f t="shared" si="10"/>
        <v>390</v>
      </c>
    </row>
    <row r="272" spans="2:11" x14ac:dyDescent="0.35">
      <c r="B272" s="116">
        <v>44593</v>
      </c>
      <c r="C272" s="103" t="s">
        <v>33</v>
      </c>
      <c r="D272" s="191">
        <v>107</v>
      </c>
      <c r="E272" s="190">
        <v>183</v>
      </c>
      <c r="F272" s="190">
        <v>130</v>
      </c>
      <c r="G272" s="190">
        <v>9</v>
      </c>
      <c r="H272" s="193" t="s">
        <v>10</v>
      </c>
      <c r="I272" s="193" t="s">
        <v>10</v>
      </c>
      <c r="J272" s="190" t="s">
        <v>10</v>
      </c>
      <c r="K272" s="191">
        <f t="shared" si="10"/>
        <v>429</v>
      </c>
    </row>
    <row r="273" spans="2:11" x14ac:dyDescent="0.35">
      <c r="B273" s="116">
        <v>44593</v>
      </c>
      <c r="C273" s="103" t="s">
        <v>180</v>
      </c>
      <c r="D273" s="191">
        <v>4</v>
      </c>
      <c r="E273" s="190" t="s">
        <v>10</v>
      </c>
      <c r="F273" s="190" t="s">
        <v>10</v>
      </c>
      <c r="G273" s="190" t="s">
        <v>10</v>
      </c>
      <c r="H273" s="193" t="s">
        <v>10</v>
      </c>
      <c r="I273" s="193" t="s">
        <v>10</v>
      </c>
      <c r="J273" s="190" t="s">
        <v>10</v>
      </c>
      <c r="K273" s="191">
        <f t="shared" si="10"/>
        <v>4</v>
      </c>
    </row>
    <row r="274" spans="2:11" x14ac:dyDescent="0.35">
      <c r="B274" s="116">
        <v>44593</v>
      </c>
      <c r="C274" s="103" t="s">
        <v>34</v>
      </c>
      <c r="D274" s="191" t="s">
        <v>10</v>
      </c>
      <c r="E274" s="190" t="s">
        <v>10</v>
      </c>
      <c r="F274" s="190">
        <v>95</v>
      </c>
      <c r="G274" s="190" t="s">
        <v>10</v>
      </c>
      <c r="H274" s="193" t="s">
        <v>10</v>
      </c>
      <c r="I274" s="193" t="s">
        <v>10</v>
      </c>
      <c r="J274" s="190" t="s">
        <v>10</v>
      </c>
      <c r="K274" s="191">
        <f t="shared" si="10"/>
        <v>95</v>
      </c>
    </row>
    <row r="275" spans="2:11" x14ac:dyDescent="0.35">
      <c r="B275" s="116">
        <v>44593</v>
      </c>
      <c r="C275" s="103" t="s">
        <v>35</v>
      </c>
      <c r="D275" s="191" t="s">
        <v>10</v>
      </c>
      <c r="E275" s="190" t="s">
        <v>10</v>
      </c>
      <c r="F275" s="190">
        <v>32</v>
      </c>
      <c r="G275" s="190" t="s">
        <v>10</v>
      </c>
      <c r="H275" s="193" t="s">
        <v>10</v>
      </c>
      <c r="I275" s="193" t="s">
        <v>10</v>
      </c>
      <c r="J275" s="190" t="s">
        <v>10</v>
      </c>
      <c r="K275" s="191">
        <f t="shared" si="10"/>
        <v>32</v>
      </c>
    </row>
    <row r="276" spans="2:11" x14ac:dyDescent="0.35">
      <c r="B276" s="116">
        <v>44593</v>
      </c>
      <c r="C276" s="103" t="s">
        <v>36</v>
      </c>
      <c r="D276" s="208" t="s">
        <v>10</v>
      </c>
      <c r="E276" s="190" t="s">
        <v>10</v>
      </c>
      <c r="F276" s="190" t="s">
        <v>10</v>
      </c>
      <c r="G276" s="190" t="s">
        <v>10</v>
      </c>
      <c r="H276" s="193" t="s">
        <v>10</v>
      </c>
      <c r="I276" s="193" t="s">
        <v>10</v>
      </c>
      <c r="J276" s="190" t="s">
        <v>10</v>
      </c>
      <c r="K276" s="191" t="s">
        <v>10</v>
      </c>
    </row>
    <row r="277" spans="2:11" x14ac:dyDescent="0.35">
      <c r="B277" s="116">
        <v>44593</v>
      </c>
      <c r="C277" s="103" t="s">
        <v>37</v>
      </c>
      <c r="D277" s="191" t="s">
        <v>10</v>
      </c>
      <c r="E277" s="190">
        <v>1</v>
      </c>
      <c r="F277" s="190" t="s">
        <v>10</v>
      </c>
      <c r="G277" s="190">
        <v>1</v>
      </c>
      <c r="H277" s="193" t="s">
        <v>10</v>
      </c>
      <c r="I277" s="193" t="s">
        <v>10</v>
      </c>
      <c r="J277" s="190">
        <v>2</v>
      </c>
      <c r="K277" s="191">
        <f>SUM(D277:J277)</f>
        <v>4</v>
      </c>
    </row>
    <row r="278" spans="2:11" x14ac:dyDescent="0.35">
      <c r="B278" s="116">
        <v>44593</v>
      </c>
      <c r="C278" s="103" t="s">
        <v>41</v>
      </c>
      <c r="D278" s="191" t="s">
        <v>10</v>
      </c>
      <c r="E278" s="190" t="s">
        <v>10</v>
      </c>
      <c r="F278" s="190" t="s">
        <v>10</v>
      </c>
      <c r="G278" s="190" t="s">
        <v>10</v>
      </c>
      <c r="H278" s="193" t="s">
        <v>10</v>
      </c>
      <c r="I278" s="193" t="s">
        <v>10</v>
      </c>
      <c r="J278" s="190" t="s">
        <v>10</v>
      </c>
      <c r="K278" s="191" t="s">
        <v>10</v>
      </c>
    </row>
    <row r="279" spans="2:11" x14ac:dyDescent="0.35">
      <c r="B279" s="116">
        <v>44593</v>
      </c>
      <c r="C279" s="103" t="s">
        <v>38</v>
      </c>
      <c r="D279" s="191" t="s">
        <v>10</v>
      </c>
      <c r="E279" s="190" t="s">
        <v>10</v>
      </c>
      <c r="F279" s="190">
        <v>5</v>
      </c>
      <c r="G279" s="190" t="s">
        <v>10</v>
      </c>
      <c r="H279" s="193" t="s">
        <v>10</v>
      </c>
      <c r="I279" s="193" t="s">
        <v>10</v>
      </c>
      <c r="J279" s="190" t="s">
        <v>10</v>
      </c>
      <c r="K279" s="191">
        <f t="shared" ref="K279:K295" si="11">SUM(D279:J279)</f>
        <v>5</v>
      </c>
    </row>
    <row r="280" spans="2:11" x14ac:dyDescent="0.35">
      <c r="B280" s="116">
        <v>44593</v>
      </c>
      <c r="C280" s="103" t="s">
        <v>42</v>
      </c>
      <c r="D280" s="191" t="s">
        <v>10</v>
      </c>
      <c r="E280" s="190">
        <v>91</v>
      </c>
      <c r="F280" s="190">
        <v>372</v>
      </c>
      <c r="G280" s="190">
        <v>164</v>
      </c>
      <c r="H280" s="193" t="s">
        <v>10</v>
      </c>
      <c r="I280" s="193" t="s">
        <v>10</v>
      </c>
      <c r="J280" s="190">
        <v>12</v>
      </c>
      <c r="K280" s="191">
        <f t="shared" si="11"/>
        <v>639</v>
      </c>
    </row>
    <row r="281" spans="2:11" x14ac:dyDescent="0.35">
      <c r="B281" s="116">
        <v>44593</v>
      </c>
      <c r="C281" s="103" t="s">
        <v>39</v>
      </c>
      <c r="D281" s="191">
        <v>11</v>
      </c>
      <c r="E281" s="190">
        <v>251</v>
      </c>
      <c r="F281" s="190">
        <v>356</v>
      </c>
      <c r="G281" s="190">
        <v>373</v>
      </c>
      <c r="H281" s="193" t="s">
        <v>10</v>
      </c>
      <c r="I281" s="193" t="s">
        <v>10</v>
      </c>
      <c r="J281" s="190">
        <v>75</v>
      </c>
      <c r="K281" s="191">
        <f t="shared" si="11"/>
        <v>1066</v>
      </c>
    </row>
    <row r="282" spans="2:11" x14ac:dyDescent="0.35">
      <c r="B282" s="119">
        <v>44593</v>
      </c>
      <c r="C282" s="120" t="s">
        <v>40</v>
      </c>
      <c r="D282" s="204">
        <f>SUM(D263:D281)</f>
        <v>1051</v>
      </c>
      <c r="E282" s="204">
        <f>SUM(E263:E281)</f>
        <v>1929</v>
      </c>
      <c r="F282" s="204">
        <f>SUM(F263:F281)</f>
        <v>2809</v>
      </c>
      <c r="G282" s="204">
        <f>SUM(G263:G281)</f>
        <v>1009</v>
      </c>
      <c r="H282" s="203" t="s">
        <v>10</v>
      </c>
      <c r="I282" s="203" t="s">
        <v>10</v>
      </c>
      <c r="J282" s="204">
        <f>SUM(J263:J281)</f>
        <v>302</v>
      </c>
      <c r="K282" s="204">
        <f t="shared" si="11"/>
        <v>7100</v>
      </c>
    </row>
    <row r="283" spans="2:11" x14ac:dyDescent="0.35">
      <c r="B283" s="116">
        <v>44621</v>
      </c>
      <c r="C283" s="103" t="s">
        <v>24</v>
      </c>
      <c r="D283" s="191">
        <v>366</v>
      </c>
      <c r="E283" s="191">
        <v>756</v>
      </c>
      <c r="F283" s="191">
        <v>707</v>
      </c>
      <c r="G283" s="191">
        <v>75</v>
      </c>
      <c r="H283" s="193" t="s">
        <v>10</v>
      </c>
      <c r="I283" s="193" t="s">
        <v>10</v>
      </c>
      <c r="J283" s="191">
        <v>27</v>
      </c>
      <c r="K283" s="191">
        <f t="shared" si="11"/>
        <v>1931</v>
      </c>
    </row>
    <row r="284" spans="2:11" x14ac:dyDescent="0.35">
      <c r="B284" s="116">
        <v>44621</v>
      </c>
      <c r="C284" s="103" t="s">
        <v>25</v>
      </c>
      <c r="D284" s="191">
        <v>180</v>
      </c>
      <c r="E284" s="190">
        <v>236</v>
      </c>
      <c r="F284" s="190">
        <v>527</v>
      </c>
      <c r="G284" s="190">
        <v>190</v>
      </c>
      <c r="H284" s="193" t="s">
        <v>10</v>
      </c>
      <c r="I284" s="193" t="s">
        <v>10</v>
      </c>
      <c r="J284" s="190">
        <v>76</v>
      </c>
      <c r="K284" s="191">
        <f t="shared" si="11"/>
        <v>1209</v>
      </c>
    </row>
    <row r="285" spans="2:11" x14ac:dyDescent="0.35">
      <c r="B285" s="116">
        <v>44621</v>
      </c>
      <c r="C285" s="103" t="s">
        <v>26</v>
      </c>
      <c r="D285" s="191">
        <v>17</v>
      </c>
      <c r="E285" s="190">
        <v>63</v>
      </c>
      <c r="F285" s="190">
        <v>73</v>
      </c>
      <c r="G285" s="190">
        <v>1</v>
      </c>
      <c r="H285" s="193" t="s">
        <v>10</v>
      </c>
      <c r="I285" s="193" t="s">
        <v>10</v>
      </c>
      <c r="J285" s="190">
        <v>3</v>
      </c>
      <c r="K285" s="191">
        <f t="shared" si="11"/>
        <v>157</v>
      </c>
    </row>
    <row r="286" spans="2:11" x14ac:dyDescent="0.35">
      <c r="B286" s="116">
        <v>44621</v>
      </c>
      <c r="C286" s="103" t="s">
        <v>27</v>
      </c>
      <c r="D286" s="191">
        <v>14</v>
      </c>
      <c r="E286" s="190">
        <v>43</v>
      </c>
      <c r="F286" s="190">
        <v>39</v>
      </c>
      <c r="G286" s="190">
        <v>1</v>
      </c>
      <c r="H286" s="193" t="s">
        <v>10</v>
      </c>
      <c r="I286" s="193" t="s">
        <v>10</v>
      </c>
      <c r="J286" s="190">
        <v>1</v>
      </c>
      <c r="K286" s="191">
        <f t="shared" si="11"/>
        <v>98</v>
      </c>
    </row>
    <row r="287" spans="2:11" x14ac:dyDescent="0.35">
      <c r="B287" s="116">
        <v>44621</v>
      </c>
      <c r="C287" s="103" t="s">
        <v>28</v>
      </c>
      <c r="D287" s="191">
        <v>66</v>
      </c>
      <c r="E287" s="190">
        <v>141</v>
      </c>
      <c r="F287" s="190">
        <v>147</v>
      </c>
      <c r="G287" s="190">
        <v>76</v>
      </c>
      <c r="H287" s="193" t="s">
        <v>10</v>
      </c>
      <c r="I287" s="193" t="s">
        <v>10</v>
      </c>
      <c r="J287" s="190">
        <v>33</v>
      </c>
      <c r="K287" s="191">
        <f t="shared" si="11"/>
        <v>463</v>
      </c>
    </row>
    <row r="288" spans="2:11" x14ac:dyDescent="0.35">
      <c r="B288" s="116">
        <v>44621</v>
      </c>
      <c r="C288" s="103" t="s">
        <v>29</v>
      </c>
      <c r="D288" s="191">
        <v>4</v>
      </c>
      <c r="E288" s="190">
        <v>32</v>
      </c>
      <c r="F288" s="190">
        <v>30</v>
      </c>
      <c r="G288" s="190">
        <v>8</v>
      </c>
      <c r="H288" s="193" t="s">
        <v>10</v>
      </c>
      <c r="I288" s="193" t="s">
        <v>10</v>
      </c>
      <c r="J288" s="190">
        <v>6</v>
      </c>
      <c r="K288" s="191">
        <f t="shared" si="11"/>
        <v>80</v>
      </c>
    </row>
    <row r="289" spans="2:11" x14ac:dyDescent="0.35">
      <c r="B289" s="116">
        <v>44621</v>
      </c>
      <c r="C289" s="103" t="s">
        <v>30</v>
      </c>
      <c r="D289" s="191">
        <v>244</v>
      </c>
      <c r="E289" s="190" t="s">
        <v>10</v>
      </c>
      <c r="F289" s="190" t="s">
        <v>10</v>
      </c>
      <c r="G289" s="190" t="s">
        <v>10</v>
      </c>
      <c r="H289" s="193" t="s">
        <v>10</v>
      </c>
      <c r="I289" s="193" t="s">
        <v>10</v>
      </c>
      <c r="J289" s="190" t="s">
        <v>10</v>
      </c>
      <c r="K289" s="191">
        <f t="shared" si="11"/>
        <v>244</v>
      </c>
    </row>
    <row r="290" spans="2:11" x14ac:dyDescent="0.35">
      <c r="B290" s="116">
        <v>44621</v>
      </c>
      <c r="C290" s="103" t="s">
        <v>31</v>
      </c>
      <c r="D290" s="191">
        <v>61</v>
      </c>
      <c r="E290" s="190">
        <v>93</v>
      </c>
      <c r="F290" s="190">
        <v>389</v>
      </c>
      <c r="G290" s="190">
        <v>25</v>
      </c>
      <c r="H290" s="193" t="s">
        <v>10</v>
      </c>
      <c r="I290" s="193" t="s">
        <v>10</v>
      </c>
      <c r="J290" s="190">
        <v>3</v>
      </c>
      <c r="K290" s="191">
        <f t="shared" si="11"/>
        <v>571</v>
      </c>
    </row>
    <row r="291" spans="2:11" x14ac:dyDescent="0.35">
      <c r="B291" s="116">
        <v>44621</v>
      </c>
      <c r="C291" s="103" t="s">
        <v>32</v>
      </c>
      <c r="D291" s="191">
        <v>67</v>
      </c>
      <c r="E291" s="190">
        <v>118</v>
      </c>
      <c r="F291" s="190">
        <v>113</v>
      </c>
      <c r="G291" s="190">
        <v>90</v>
      </c>
      <c r="H291" s="193" t="s">
        <v>10</v>
      </c>
      <c r="I291" s="193" t="s">
        <v>10</v>
      </c>
      <c r="J291" s="190">
        <v>4</v>
      </c>
      <c r="K291" s="191">
        <f t="shared" si="11"/>
        <v>392</v>
      </c>
    </row>
    <row r="292" spans="2:11" x14ac:dyDescent="0.35">
      <c r="B292" s="116">
        <v>44621</v>
      </c>
      <c r="C292" s="103" t="s">
        <v>33</v>
      </c>
      <c r="D292" s="191">
        <v>132</v>
      </c>
      <c r="E292" s="190">
        <v>206</v>
      </c>
      <c r="F292" s="190">
        <v>192</v>
      </c>
      <c r="G292" s="190">
        <v>16</v>
      </c>
      <c r="H292" s="193" t="s">
        <v>10</v>
      </c>
      <c r="I292" s="193" t="s">
        <v>10</v>
      </c>
      <c r="J292" s="190">
        <v>2</v>
      </c>
      <c r="K292" s="191">
        <f t="shared" si="11"/>
        <v>548</v>
      </c>
    </row>
    <row r="293" spans="2:11" x14ac:dyDescent="0.35">
      <c r="B293" s="116">
        <v>44621</v>
      </c>
      <c r="C293" s="103" t="s">
        <v>180</v>
      </c>
      <c r="D293" s="191">
        <v>3</v>
      </c>
      <c r="E293" s="190" t="s">
        <v>10</v>
      </c>
      <c r="F293" s="190" t="s">
        <v>10</v>
      </c>
      <c r="G293" s="190" t="s">
        <v>10</v>
      </c>
      <c r="H293" s="193" t="s">
        <v>10</v>
      </c>
      <c r="I293" s="193" t="s">
        <v>10</v>
      </c>
      <c r="J293" s="190" t="s">
        <v>10</v>
      </c>
      <c r="K293" s="191">
        <f t="shared" si="11"/>
        <v>3</v>
      </c>
    </row>
    <row r="294" spans="2:11" x14ac:dyDescent="0.35">
      <c r="B294" s="116">
        <v>44621</v>
      </c>
      <c r="C294" s="103" t="s">
        <v>34</v>
      </c>
      <c r="D294" s="191" t="s">
        <v>10</v>
      </c>
      <c r="E294" s="190" t="s">
        <v>10</v>
      </c>
      <c r="F294" s="190">
        <v>108</v>
      </c>
      <c r="G294" s="190" t="s">
        <v>10</v>
      </c>
      <c r="H294" s="193" t="s">
        <v>10</v>
      </c>
      <c r="I294" s="193" t="s">
        <v>10</v>
      </c>
      <c r="J294" s="190" t="s">
        <v>10</v>
      </c>
      <c r="K294" s="191">
        <f t="shared" si="11"/>
        <v>108</v>
      </c>
    </row>
    <row r="295" spans="2:11" x14ac:dyDescent="0.35">
      <c r="B295" s="116">
        <v>44621</v>
      </c>
      <c r="C295" s="103" t="s">
        <v>35</v>
      </c>
      <c r="D295" s="191" t="s">
        <v>10</v>
      </c>
      <c r="E295" s="190" t="s">
        <v>10</v>
      </c>
      <c r="F295" s="190">
        <v>20</v>
      </c>
      <c r="G295" s="190" t="s">
        <v>10</v>
      </c>
      <c r="H295" s="193" t="s">
        <v>10</v>
      </c>
      <c r="I295" s="193" t="s">
        <v>10</v>
      </c>
      <c r="J295" s="190" t="s">
        <v>10</v>
      </c>
      <c r="K295" s="191">
        <f t="shared" si="11"/>
        <v>20</v>
      </c>
    </row>
    <row r="296" spans="2:11" x14ac:dyDescent="0.35">
      <c r="B296" s="116">
        <v>44621</v>
      </c>
      <c r="C296" s="103" t="s">
        <v>36</v>
      </c>
      <c r="D296" s="191" t="s">
        <v>10</v>
      </c>
      <c r="E296" s="190" t="s">
        <v>10</v>
      </c>
      <c r="F296" s="190" t="s">
        <v>10</v>
      </c>
      <c r="G296" s="190" t="s">
        <v>10</v>
      </c>
      <c r="H296" s="193" t="s">
        <v>10</v>
      </c>
      <c r="I296" s="193" t="s">
        <v>10</v>
      </c>
      <c r="J296" s="190" t="s">
        <v>10</v>
      </c>
      <c r="K296" s="191" t="s">
        <v>10</v>
      </c>
    </row>
    <row r="297" spans="2:11" x14ac:dyDescent="0.35">
      <c r="B297" s="116">
        <v>44621</v>
      </c>
      <c r="C297" s="103" t="s">
        <v>37</v>
      </c>
      <c r="D297" s="191" t="s">
        <v>10</v>
      </c>
      <c r="E297" s="190" t="s">
        <v>10</v>
      </c>
      <c r="F297" s="190">
        <v>1</v>
      </c>
      <c r="G297" s="190" t="s">
        <v>10</v>
      </c>
      <c r="H297" s="193" t="s">
        <v>10</v>
      </c>
      <c r="I297" s="193" t="s">
        <v>10</v>
      </c>
      <c r="J297" s="190">
        <v>3</v>
      </c>
      <c r="K297" s="191">
        <f>SUM(D297:J297)</f>
        <v>4</v>
      </c>
    </row>
    <row r="298" spans="2:11" x14ac:dyDescent="0.35">
      <c r="B298" s="116">
        <v>44621</v>
      </c>
      <c r="C298" s="103" t="s">
        <v>41</v>
      </c>
      <c r="D298" s="191" t="s">
        <v>10</v>
      </c>
      <c r="E298" s="190" t="s">
        <v>10</v>
      </c>
      <c r="F298" s="190" t="s">
        <v>10</v>
      </c>
      <c r="G298" s="190" t="s">
        <v>10</v>
      </c>
      <c r="H298" s="193" t="s">
        <v>10</v>
      </c>
      <c r="I298" s="193" t="s">
        <v>10</v>
      </c>
      <c r="J298" s="190" t="s">
        <v>10</v>
      </c>
      <c r="K298" s="191" t="s">
        <v>10</v>
      </c>
    </row>
    <row r="299" spans="2:11" x14ac:dyDescent="0.35">
      <c r="B299" s="116">
        <v>44621</v>
      </c>
      <c r="C299" s="103" t="s">
        <v>38</v>
      </c>
      <c r="D299" s="191" t="s">
        <v>10</v>
      </c>
      <c r="E299" s="190">
        <v>1</v>
      </c>
      <c r="F299" s="190" t="s">
        <v>10</v>
      </c>
      <c r="G299" s="190" t="s">
        <v>10</v>
      </c>
      <c r="H299" s="193" t="s">
        <v>10</v>
      </c>
      <c r="I299" s="193" t="s">
        <v>10</v>
      </c>
      <c r="J299" s="190" t="s">
        <v>10</v>
      </c>
      <c r="K299" s="191">
        <f>SUM(D299:J299)</f>
        <v>1</v>
      </c>
    </row>
    <row r="300" spans="2:11" x14ac:dyDescent="0.35">
      <c r="B300" s="116">
        <v>44621</v>
      </c>
      <c r="C300" s="103" t="s">
        <v>42</v>
      </c>
      <c r="D300" s="191" t="s">
        <v>10</v>
      </c>
      <c r="E300" s="190">
        <v>139</v>
      </c>
      <c r="F300" s="190">
        <v>267</v>
      </c>
      <c r="G300" s="190">
        <v>47</v>
      </c>
      <c r="H300" s="193" t="s">
        <v>10</v>
      </c>
      <c r="I300" s="193" t="s">
        <v>10</v>
      </c>
      <c r="J300" s="190">
        <v>20</v>
      </c>
      <c r="K300" s="191">
        <f>SUM(D300:J300)</f>
        <v>473</v>
      </c>
    </row>
    <row r="301" spans="2:11" x14ac:dyDescent="0.35">
      <c r="B301" s="116">
        <v>44621</v>
      </c>
      <c r="C301" s="103" t="s">
        <v>39</v>
      </c>
      <c r="D301" s="191"/>
      <c r="E301" s="190">
        <v>273</v>
      </c>
      <c r="F301" s="190">
        <v>228</v>
      </c>
      <c r="G301" s="190">
        <v>299</v>
      </c>
      <c r="H301" s="193" t="s">
        <v>10</v>
      </c>
      <c r="I301" s="193" t="s">
        <v>10</v>
      </c>
      <c r="J301" s="190">
        <v>141</v>
      </c>
      <c r="K301" s="191">
        <f>SUM(D301:J301)</f>
        <v>941</v>
      </c>
    </row>
    <row r="302" spans="2:11" x14ac:dyDescent="0.35">
      <c r="B302" s="119">
        <v>44621</v>
      </c>
      <c r="C302" s="120" t="s">
        <v>40</v>
      </c>
      <c r="D302" s="204">
        <f>SUM(D283:D301)</f>
        <v>1154</v>
      </c>
      <c r="E302" s="204">
        <f>SUM(E283:E301)</f>
        <v>2101</v>
      </c>
      <c r="F302" s="204">
        <f>SUM(F283:F301)</f>
        <v>2841</v>
      </c>
      <c r="G302" s="204">
        <f>SUM(G283:G301)</f>
        <v>828</v>
      </c>
      <c r="H302" s="203" t="s">
        <v>10</v>
      </c>
      <c r="I302" s="203" t="s">
        <v>10</v>
      </c>
      <c r="J302" s="204">
        <f>SUM(J283:J301)</f>
        <v>319</v>
      </c>
      <c r="K302" s="204">
        <f>SUM(D302:J302)</f>
        <v>7243</v>
      </c>
    </row>
    <row r="303" spans="2:11" s="114" customFormat="1" x14ac:dyDescent="0.35">
      <c r="B303" s="277" t="s">
        <v>12</v>
      </c>
      <c r="C303" s="278"/>
      <c r="D303" s="239">
        <f>D262+D282+D302</f>
        <v>2935</v>
      </c>
      <c r="E303" s="239">
        <f>E262+E282+E302</f>
        <v>5329</v>
      </c>
      <c r="F303" s="239">
        <f>F262+F282+F302</f>
        <v>7598</v>
      </c>
      <c r="G303" s="239">
        <f>G262+G282+G302</f>
        <v>2485</v>
      </c>
      <c r="H303" s="239" t="s">
        <v>10</v>
      </c>
      <c r="I303" s="239" t="s">
        <v>10</v>
      </c>
      <c r="J303" s="239">
        <f>J262+J282+J302</f>
        <v>880</v>
      </c>
      <c r="K303" s="239">
        <f>K262+K282+K302</f>
        <v>19227</v>
      </c>
    </row>
    <row r="304" spans="2:11" x14ac:dyDescent="0.35">
      <c r="B304" s="116">
        <v>44652</v>
      </c>
      <c r="C304" s="103" t="s">
        <v>24</v>
      </c>
      <c r="D304" s="191">
        <v>321</v>
      </c>
      <c r="E304" s="191">
        <v>691</v>
      </c>
      <c r="F304" s="191">
        <v>483</v>
      </c>
      <c r="G304" s="191">
        <v>71</v>
      </c>
      <c r="H304" s="193" t="s">
        <v>10</v>
      </c>
      <c r="I304" s="193" t="s">
        <v>10</v>
      </c>
      <c r="J304" s="191">
        <v>12</v>
      </c>
      <c r="K304" s="191">
        <f t="shared" ref="K304:K336" si="12">SUM(D304:J304)</f>
        <v>1578</v>
      </c>
    </row>
    <row r="305" spans="2:13" x14ac:dyDescent="0.35">
      <c r="B305" s="116">
        <v>44653</v>
      </c>
      <c r="C305" s="103" t="s">
        <v>25</v>
      </c>
      <c r="D305" s="191">
        <v>123</v>
      </c>
      <c r="E305" s="190">
        <v>126</v>
      </c>
      <c r="F305" s="190">
        <v>462</v>
      </c>
      <c r="G305" s="190">
        <v>139</v>
      </c>
      <c r="H305" s="193" t="s">
        <v>10</v>
      </c>
      <c r="I305" s="193" t="s">
        <v>10</v>
      </c>
      <c r="J305" s="190">
        <v>65</v>
      </c>
      <c r="K305" s="191">
        <f t="shared" si="12"/>
        <v>915</v>
      </c>
    </row>
    <row r="306" spans="2:13" x14ac:dyDescent="0.35">
      <c r="B306" s="116">
        <v>44654</v>
      </c>
      <c r="C306" s="103" t="s">
        <v>26</v>
      </c>
      <c r="D306" s="191">
        <v>3</v>
      </c>
      <c r="E306" s="190">
        <v>49</v>
      </c>
      <c r="F306" s="190">
        <v>70</v>
      </c>
      <c r="G306" s="190">
        <v>1</v>
      </c>
      <c r="H306" s="193" t="s">
        <v>10</v>
      </c>
      <c r="I306" s="193" t="s">
        <v>10</v>
      </c>
      <c r="J306" s="190">
        <v>7</v>
      </c>
      <c r="K306" s="191">
        <f t="shared" si="12"/>
        <v>130</v>
      </c>
    </row>
    <row r="307" spans="2:13" x14ac:dyDescent="0.35">
      <c r="B307" s="116">
        <v>44655</v>
      </c>
      <c r="C307" s="103" t="s">
        <v>27</v>
      </c>
      <c r="D307" s="191">
        <v>11</v>
      </c>
      <c r="E307" s="190">
        <v>55</v>
      </c>
      <c r="F307" s="190">
        <v>69</v>
      </c>
      <c r="G307" s="190">
        <v>2</v>
      </c>
      <c r="H307" s="193" t="s">
        <v>10</v>
      </c>
      <c r="I307" s="193" t="s">
        <v>10</v>
      </c>
      <c r="J307" s="190" t="s">
        <v>10</v>
      </c>
      <c r="K307" s="191">
        <f t="shared" si="12"/>
        <v>137</v>
      </c>
    </row>
    <row r="308" spans="2:13" x14ac:dyDescent="0.35">
      <c r="B308" s="116">
        <v>44656</v>
      </c>
      <c r="C308" s="103" t="s">
        <v>28</v>
      </c>
      <c r="D308" s="191">
        <v>109</v>
      </c>
      <c r="E308" s="190">
        <v>91</v>
      </c>
      <c r="F308" s="190">
        <v>110</v>
      </c>
      <c r="G308" s="190">
        <v>31</v>
      </c>
      <c r="H308" s="193" t="s">
        <v>10</v>
      </c>
      <c r="I308" s="193" t="s">
        <v>10</v>
      </c>
      <c r="J308" s="190">
        <v>20</v>
      </c>
      <c r="K308" s="191">
        <f t="shared" si="12"/>
        <v>361</v>
      </c>
    </row>
    <row r="309" spans="2:13" x14ac:dyDescent="0.35">
      <c r="B309" s="116">
        <v>44657</v>
      </c>
      <c r="C309" s="103" t="s">
        <v>29</v>
      </c>
      <c r="D309" s="191">
        <v>0</v>
      </c>
      <c r="E309" s="190">
        <v>6</v>
      </c>
      <c r="F309" s="190">
        <v>23</v>
      </c>
      <c r="G309" s="190">
        <v>3</v>
      </c>
      <c r="H309" s="193" t="s">
        <v>10</v>
      </c>
      <c r="I309" s="193" t="s">
        <v>10</v>
      </c>
      <c r="J309" s="190">
        <v>1</v>
      </c>
      <c r="K309" s="191">
        <f t="shared" si="12"/>
        <v>33</v>
      </c>
    </row>
    <row r="310" spans="2:13" x14ac:dyDescent="0.35">
      <c r="B310" s="116">
        <v>44658</v>
      </c>
      <c r="C310" s="103" t="s">
        <v>30</v>
      </c>
      <c r="D310" s="191">
        <v>207</v>
      </c>
      <c r="E310" s="190">
        <v>1</v>
      </c>
      <c r="F310" s="190" t="s">
        <v>10</v>
      </c>
      <c r="G310" s="190" t="s">
        <v>10</v>
      </c>
      <c r="H310" s="193" t="s">
        <v>10</v>
      </c>
      <c r="I310" s="193" t="s">
        <v>10</v>
      </c>
      <c r="J310" s="190" t="s">
        <v>10</v>
      </c>
      <c r="K310" s="191">
        <f t="shared" si="12"/>
        <v>208</v>
      </c>
    </row>
    <row r="311" spans="2:13" x14ac:dyDescent="0.35">
      <c r="B311" s="116">
        <v>44659</v>
      </c>
      <c r="C311" s="103" t="s">
        <v>31</v>
      </c>
      <c r="D311" s="191">
        <v>69</v>
      </c>
      <c r="E311" s="190">
        <v>42</v>
      </c>
      <c r="F311" s="190">
        <v>302</v>
      </c>
      <c r="G311" s="190">
        <v>23</v>
      </c>
      <c r="H311" s="193" t="s">
        <v>10</v>
      </c>
      <c r="I311" s="193" t="s">
        <v>10</v>
      </c>
      <c r="J311" s="190">
        <v>3</v>
      </c>
      <c r="K311" s="191">
        <f t="shared" si="12"/>
        <v>439</v>
      </c>
    </row>
    <row r="312" spans="2:13" x14ac:dyDescent="0.35">
      <c r="B312" s="116">
        <v>44660</v>
      </c>
      <c r="C312" s="103" t="s">
        <v>32</v>
      </c>
      <c r="D312" s="191">
        <v>51</v>
      </c>
      <c r="E312" s="190">
        <v>93</v>
      </c>
      <c r="F312" s="190">
        <v>76</v>
      </c>
      <c r="G312" s="190">
        <v>47</v>
      </c>
      <c r="H312" s="193" t="s">
        <v>10</v>
      </c>
      <c r="I312" s="193" t="s">
        <v>10</v>
      </c>
      <c r="J312" s="190">
        <v>2</v>
      </c>
      <c r="K312" s="191">
        <f t="shared" si="12"/>
        <v>269</v>
      </c>
    </row>
    <row r="313" spans="2:13" x14ac:dyDescent="0.35">
      <c r="B313" s="116">
        <v>44661</v>
      </c>
      <c r="C313" s="103" t="s">
        <v>33</v>
      </c>
      <c r="D313" s="191">
        <v>107</v>
      </c>
      <c r="E313" s="190">
        <v>145</v>
      </c>
      <c r="F313" s="190">
        <v>111</v>
      </c>
      <c r="G313" s="190">
        <v>11</v>
      </c>
      <c r="H313" s="193" t="s">
        <v>10</v>
      </c>
      <c r="I313" s="193" t="s">
        <v>10</v>
      </c>
      <c r="J313" s="190">
        <v>3</v>
      </c>
      <c r="K313" s="191">
        <f t="shared" si="12"/>
        <v>377</v>
      </c>
      <c r="M313" s="122"/>
    </row>
    <row r="314" spans="2:13" x14ac:dyDescent="0.35">
      <c r="B314" s="116">
        <v>44662</v>
      </c>
      <c r="C314" s="103" t="s">
        <v>180</v>
      </c>
      <c r="D314" s="191">
        <v>2</v>
      </c>
      <c r="E314" s="190">
        <v>74</v>
      </c>
      <c r="F314" s="190">
        <v>90</v>
      </c>
      <c r="G314" s="190">
        <v>142</v>
      </c>
      <c r="H314" s="193" t="s">
        <v>10</v>
      </c>
      <c r="I314" s="193" t="s">
        <v>10</v>
      </c>
      <c r="J314" s="190">
        <v>7</v>
      </c>
      <c r="K314" s="191">
        <f t="shared" si="12"/>
        <v>315</v>
      </c>
      <c r="M314" s="123"/>
    </row>
    <row r="315" spans="2:13" x14ac:dyDescent="0.35">
      <c r="B315" s="116">
        <v>44663</v>
      </c>
      <c r="C315" s="103" t="s">
        <v>34</v>
      </c>
      <c r="D315" s="191" t="s">
        <v>10</v>
      </c>
      <c r="E315" s="190" t="s">
        <v>10</v>
      </c>
      <c r="F315" s="190">
        <v>117</v>
      </c>
      <c r="G315" s="190" t="s">
        <v>10</v>
      </c>
      <c r="H315" s="193" t="s">
        <v>10</v>
      </c>
      <c r="I315" s="193" t="s">
        <v>10</v>
      </c>
      <c r="J315" s="190" t="s">
        <v>10</v>
      </c>
      <c r="K315" s="191">
        <f t="shared" si="12"/>
        <v>117</v>
      </c>
    </row>
    <row r="316" spans="2:13" x14ac:dyDescent="0.35">
      <c r="B316" s="116">
        <v>44664</v>
      </c>
      <c r="C316" s="103" t="s">
        <v>35</v>
      </c>
      <c r="D316" s="191" t="s">
        <v>10</v>
      </c>
      <c r="E316" s="190" t="s">
        <v>10</v>
      </c>
      <c r="F316" s="190">
        <v>17</v>
      </c>
      <c r="G316" s="190" t="s">
        <v>10</v>
      </c>
      <c r="H316" s="193" t="s">
        <v>10</v>
      </c>
      <c r="I316" s="193" t="s">
        <v>10</v>
      </c>
      <c r="J316" s="190" t="s">
        <v>10</v>
      </c>
      <c r="K316" s="191">
        <f t="shared" si="12"/>
        <v>17</v>
      </c>
    </row>
    <row r="317" spans="2:13" x14ac:dyDescent="0.35">
      <c r="B317" s="116">
        <v>44665</v>
      </c>
      <c r="C317" s="103" t="s">
        <v>36</v>
      </c>
      <c r="D317" s="191" t="s">
        <v>10</v>
      </c>
      <c r="E317" s="190" t="s">
        <v>10</v>
      </c>
      <c r="F317" s="190">
        <v>1</v>
      </c>
      <c r="G317" s="190" t="s">
        <v>10</v>
      </c>
      <c r="H317" s="193" t="s">
        <v>10</v>
      </c>
      <c r="I317" s="193" t="s">
        <v>10</v>
      </c>
      <c r="J317" s="190" t="s">
        <v>10</v>
      </c>
      <c r="K317" s="191">
        <f t="shared" si="12"/>
        <v>1</v>
      </c>
    </row>
    <row r="318" spans="2:13" x14ac:dyDescent="0.35">
      <c r="B318" s="116">
        <v>44666</v>
      </c>
      <c r="C318" s="103" t="s">
        <v>37</v>
      </c>
      <c r="D318" s="191" t="s">
        <v>10</v>
      </c>
      <c r="E318" s="190">
        <v>1</v>
      </c>
      <c r="F318" s="190">
        <v>3</v>
      </c>
      <c r="G318" s="190" t="s">
        <v>10</v>
      </c>
      <c r="H318" s="193" t="s">
        <v>10</v>
      </c>
      <c r="I318" s="193" t="s">
        <v>10</v>
      </c>
      <c r="J318" s="190">
        <v>2</v>
      </c>
      <c r="K318" s="191">
        <f t="shared" si="12"/>
        <v>6</v>
      </c>
    </row>
    <row r="319" spans="2:13" x14ac:dyDescent="0.35">
      <c r="B319" s="116">
        <v>44667</v>
      </c>
      <c r="C319" s="103" t="s">
        <v>41</v>
      </c>
      <c r="D319" s="191" t="s">
        <v>10</v>
      </c>
      <c r="E319" s="190">
        <v>114</v>
      </c>
      <c r="F319" s="190">
        <v>68</v>
      </c>
      <c r="G319" s="190" t="s">
        <v>10</v>
      </c>
      <c r="H319" s="193" t="s">
        <v>10</v>
      </c>
      <c r="I319" s="193" t="s">
        <v>10</v>
      </c>
      <c r="J319" s="190">
        <v>1</v>
      </c>
      <c r="K319" s="191">
        <f t="shared" si="12"/>
        <v>183</v>
      </c>
    </row>
    <row r="320" spans="2:13" x14ac:dyDescent="0.35">
      <c r="B320" s="116">
        <v>44668</v>
      </c>
      <c r="C320" s="103" t="s">
        <v>38</v>
      </c>
      <c r="D320" s="191" t="s">
        <v>10</v>
      </c>
      <c r="E320" s="190" t="s">
        <v>10</v>
      </c>
      <c r="F320" s="190">
        <v>1</v>
      </c>
      <c r="G320" s="190" t="s">
        <v>10</v>
      </c>
      <c r="H320" s="193" t="s">
        <v>10</v>
      </c>
      <c r="I320" s="193" t="s">
        <v>10</v>
      </c>
      <c r="J320" s="190" t="s">
        <v>10</v>
      </c>
      <c r="K320" s="191">
        <f t="shared" si="12"/>
        <v>1</v>
      </c>
    </row>
    <row r="321" spans="2:13" x14ac:dyDescent="0.35">
      <c r="B321" s="116">
        <v>44669</v>
      </c>
      <c r="C321" s="103" t="s">
        <v>42</v>
      </c>
      <c r="D321" s="191" t="s">
        <v>10</v>
      </c>
      <c r="E321" s="190">
        <v>62</v>
      </c>
      <c r="F321" s="190">
        <v>140</v>
      </c>
      <c r="G321" s="190">
        <v>16</v>
      </c>
      <c r="H321" s="193" t="s">
        <v>10</v>
      </c>
      <c r="I321" s="193" t="s">
        <v>10</v>
      </c>
      <c r="J321" s="190">
        <v>5</v>
      </c>
      <c r="K321" s="191">
        <f t="shared" si="12"/>
        <v>223</v>
      </c>
    </row>
    <row r="322" spans="2:13" x14ac:dyDescent="0.35">
      <c r="B322" s="116">
        <v>44670</v>
      </c>
      <c r="C322" s="103" t="s">
        <v>39</v>
      </c>
      <c r="D322" s="191" t="s">
        <v>10</v>
      </c>
      <c r="E322" s="190">
        <v>52</v>
      </c>
      <c r="F322" s="190">
        <v>115</v>
      </c>
      <c r="G322" s="190">
        <v>12</v>
      </c>
      <c r="H322" s="193" t="s">
        <v>10</v>
      </c>
      <c r="I322" s="193" t="s">
        <v>10</v>
      </c>
      <c r="J322" s="190">
        <v>89</v>
      </c>
      <c r="K322" s="191">
        <f t="shared" si="12"/>
        <v>268</v>
      </c>
    </row>
    <row r="323" spans="2:13" x14ac:dyDescent="0.35">
      <c r="B323" s="119">
        <v>44671</v>
      </c>
      <c r="C323" s="120" t="s">
        <v>40</v>
      </c>
      <c r="D323" s="204">
        <f>SUM(D304:D322)</f>
        <v>1003</v>
      </c>
      <c r="E323" s="204">
        <f>SUM(E304:E322)</f>
        <v>1602</v>
      </c>
      <c r="F323" s="204">
        <f>SUM(F304:F322)</f>
        <v>2258</v>
      </c>
      <c r="G323" s="204">
        <f>SUM(G304:G322)</f>
        <v>498</v>
      </c>
      <c r="H323" s="203" t="s">
        <v>10</v>
      </c>
      <c r="I323" s="203" t="s">
        <v>10</v>
      </c>
      <c r="J323" s="204">
        <f>SUM(J304:J322)</f>
        <v>217</v>
      </c>
      <c r="K323" s="121">
        <f t="shared" si="12"/>
        <v>5578</v>
      </c>
    </row>
    <row r="324" spans="2:13" x14ac:dyDescent="0.35">
      <c r="B324" s="116">
        <v>44682</v>
      </c>
      <c r="C324" s="103" t="s">
        <v>24</v>
      </c>
      <c r="D324" s="191">
        <v>344</v>
      </c>
      <c r="E324" s="191">
        <v>694</v>
      </c>
      <c r="F324" s="191">
        <v>617</v>
      </c>
      <c r="G324" s="191">
        <v>68</v>
      </c>
      <c r="H324" s="193" t="s">
        <v>10</v>
      </c>
      <c r="I324" s="193" t="s">
        <v>10</v>
      </c>
      <c r="J324" s="191">
        <v>33</v>
      </c>
      <c r="K324" s="191">
        <f t="shared" si="12"/>
        <v>1756</v>
      </c>
    </row>
    <row r="325" spans="2:13" x14ac:dyDescent="0.35">
      <c r="B325" s="116">
        <v>44683</v>
      </c>
      <c r="C325" s="103" t="s">
        <v>25</v>
      </c>
      <c r="D325" s="191">
        <v>271</v>
      </c>
      <c r="E325" s="190">
        <v>184</v>
      </c>
      <c r="F325" s="190">
        <v>497</v>
      </c>
      <c r="G325" s="190">
        <v>186</v>
      </c>
      <c r="H325" s="193" t="s">
        <v>10</v>
      </c>
      <c r="I325" s="193" t="s">
        <v>10</v>
      </c>
      <c r="J325" s="190">
        <v>92</v>
      </c>
      <c r="K325" s="191">
        <f t="shared" si="12"/>
        <v>1230</v>
      </c>
    </row>
    <row r="326" spans="2:13" x14ac:dyDescent="0.35">
      <c r="B326" s="116">
        <v>44684</v>
      </c>
      <c r="C326" s="103" t="s">
        <v>26</v>
      </c>
      <c r="D326" s="191">
        <v>6</v>
      </c>
      <c r="E326" s="190">
        <v>69</v>
      </c>
      <c r="F326" s="190">
        <v>152</v>
      </c>
      <c r="G326" s="190">
        <v>6</v>
      </c>
      <c r="H326" s="193" t="s">
        <v>10</v>
      </c>
      <c r="I326" s="193" t="s">
        <v>10</v>
      </c>
      <c r="J326" s="190">
        <v>1</v>
      </c>
      <c r="K326" s="191">
        <f t="shared" si="12"/>
        <v>234</v>
      </c>
    </row>
    <row r="327" spans="2:13" x14ac:dyDescent="0.35">
      <c r="B327" s="116">
        <v>44685</v>
      </c>
      <c r="C327" s="103" t="s">
        <v>27</v>
      </c>
      <c r="D327" s="191">
        <v>20</v>
      </c>
      <c r="E327" s="190">
        <v>49</v>
      </c>
      <c r="F327" s="190">
        <v>68</v>
      </c>
      <c r="G327" s="190">
        <v>1</v>
      </c>
      <c r="H327" s="193" t="s">
        <v>10</v>
      </c>
      <c r="I327" s="193" t="s">
        <v>10</v>
      </c>
      <c r="J327" s="190">
        <v>2</v>
      </c>
      <c r="K327" s="191">
        <f t="shared" si="12"/>
        <v>140</v>
      </c>
    </row>
    <row r="328" spans="2:13" x14ac:dyDescent="0.35">
      <c r="B328" s="116">
        <v>44686</v>
      </c>
      <c r="C328" s="103" t="s">
        <v>28</v>
      </c>
      <c r="D328" s="191">
        <v>107</v>
      </c>
      <c r="E328" s="190">
        <v>12</v>
      </c>
      <c r="F328" s="190">
        <v>338</v>
      </c>
      <c r="G328" s="190">
        <v>72</v>
      </c>
      <c r="H328" s="193" t="s">
        <v>10</v>
      </c>
      <c r="I328" s="193" t="s">
        <v>10</v>
      </c>
      <c r="J328" s="190">
        <v>17</v>
      </c>
      <c r="K328" s="191">
        <f t="shared" si="12"/>
        <v>546</v>
      </c>
    </row>
    <row r="329" spans="2:13" x14ac:dyDescent="0.35">
      <c r="B329" s="116">
        <v>44687</v>
      </c>
      <c r="C329" s="103" t="s">
        <v>29</v>
      </c>
      <c r="D329" s="191">
        <v>6</v>
      </c>
      <c r="E329" s="190">
        <v>124</v>
      </c>
      <c r="F329" s="190">
        <v>24</v>
      </c>
      <c r="G329" s="190">
        <v>2</v>
      </c>
      <c r="H329" s="193" t="s">
        <v>10</v>
      </c>
      <c r="I329" s="193" t="s">
        <v>10</v>
      </c>
      <c r="J329" s="190">
        <v>1</v>
      </c>
      <c r="K329" s="191">
        <f t="shared" si="12"/>
        <v>157</v>
      </c>
    </row>
    <row r="330" spans="2:13" x14ac:dyDescent="0.35">
      <c r="B330" s="116">
        <v>44688</v>
      </c>
      <c r="C330" s="103" t="s">
        <v>30</v>
      </c>
      <c r="D330" s="191">
        <v>267</v>
      </c>
      <c r="E330" s="190">
        <v>7</v>
      </c>
      <c r="F330" s="190" t="s">
        <v>10</v>
      </c>
      <c r="G330" s="190" t="s">
        <v>10</v>
      </c>
      <c r="H330" s="193" t="s">
        <v>10</v>
      </c>
      <c r="I330" s="193" t="s">
        <v>10</v>
      </c>
      <c r="J330" s="190" t="s">
        <v>10</v>
      </c>
      <c r="K330" s="191">
        <f t="shared" si="12"/>
        <v>274</v>
      </c>
    </row>
    <row r="331" spans="2:13" x14ac:dyDescent="0.35">
      <c r="B331" s="116">
        <v>44689</v>
      </c>
      <c r="C331" s="103" t="s">
        <v>31</v>
      </c>
      <c r="D331" s="191">
        <v>71</v>
      </c>
      <c r="E331" s="190">
        <v>36</v>
      </c>
      <c r="F331" s="190">
        <v>339</v>
      </c>
      <c r="G331" s="190">
        <v>26</v>
      </c>
      <c r="H331" s="193" t="s">
        <v>10</v>
      </c>
      <c r="I331" s="193" t="s">
        <v>10</v>
      </c>
      <c r="J331" s="190">
        <v>2</v>
      </c>
      <c r="K331" s="191">
        <f t="shared" si="12"/>
        <v>474</v>
      </c>
    </row>
    <row r="332" spans="2:13" x14ac:dyDescent="0.35">
      <c r="B332" s="116">
        <v>44690</v>
      </c>
      <c r="C332" s="103" t="s">
        <v>32</v>
      </c>
      <c r="D332" s="191">
        <v>51</v>
      </c>
      <c r="E332" s="190">
        <v>134</v>
      </c>
      <c r="F332" s="190">
        <v>101</v>
      </c>
      <c r="G332" s="190">
        <v>40</v>
      </c>
      <c r="H332" s="193" t="s">
        <v>10</v>
      </c>
      <c r="I332" s="193" t="s">
        <v>10</v>
      </c>
      <c r="J332" s="190">
        <v>5</v>
      </c>
      <c r="K332" s="191">
        <f t="shared" si="12"/>
        <v>331</v>
      </c>
    </row>
    <row r="333" spans="2:13" x14ac:dyDescent="0.35">
      <c r="B333" s="116">
        <v>44691</v>
      </c>
      <c r="C333" s="103" t="s">
        <v>33</v>
      </c>
      <c r="D333" s="191">
        <v>104</v>
      </c>
      <c r="E333" s="190">
        <v>122</v>
      </c>
      <c r="F333" s="190">
        <v>150</v>
      </c>
      <c r="G333" s="190">
        <v>13</v>
      </c>
      <c r="H333" s="193" t="s">
        <v>10</v>
      </c>
      <c r="I333" s="193" t="s">
        <v>10</v>
      </c>
      <c r="J333" s="190" t="s">
        <v>10</v>
      </c>
      <c r="K333" s="191">
        <f t="shared" si="12"/>
        <v>389</v>
      </c>
      <c r="M333" s="122"/>
    </row>
    <row r="334" spans="2:13" x14ac:dyDescent="0.35">
      <c r="B334" s="116">
        <v>44692</v>
      </c>
      <c r="C334" s="103" t="s">
        <v>180</v>
      </c>
      <c r="D334" s="191">
        <v>17</v>
      </c>
      <c r="E334" s="190">
        <v>74</v>
      </c>
      <c r="F334" s="190">
        <v>197</v>
      </c>
      <c r="G334" s="190">
        <v>212</v>
      </c>
      <c r="H334" s="193" t="s">
        <v>10</v>
      </c>
      <c r="I334" s="193" t="s">
        <v>10</v>
      </c>
      <c r="J334" s="190">
        <v>26</v>
      </c>
      <c r="K334" s="191">
        <f t="shared" si="12"/>
        <v>526</v>
      </c>
      <c r="M334" s="123"/>
    </row>
    <row r="335" spans="2:13" x14ac:dyDescent="0.35">
      <c r="B335" s="116">
        <v>44693</v>
      </c>
      <c r="C335" s="103" t="s">
        <v>34</v>
      </c>
      <c r="D335" s="191" t="s">
        <v>10</v>
      </c>
      <c r="E335" s="190" t="s">
        <v>10</v>
      </c>
      <c r="F335" s="190">
        <v>113</v>
      </c>
      <c r="G335" s="190" t="s">
        <v>10</v>
      </c>
      <c r="H335" s="193" t="s">
        <v>10</v>
      </c>
      <c r="I335" s="193" t="s">
        <v>10</v>
      </c>
      <c r="J335" s="190" t="s">
        <v>10</v>
      </c>
      <c r="K335" s="191">
        <f t="shared" si="12"/>
        <v>113</v>
      </c>
    </row>
    <row r="336" spans="2:13" x14ac:dyDescent="0.35">
      <c r="B336" s="116">
        <v>44694</v>
      </c>
      <c r="C336" s="103" t="s">
        <v>35</v>
      </c>
      <c r="D336" s="191" t="s">
        <v>10</v>
      </c>
      <c r="E336" s="190" t="s">
        <v>10</v>
      </c>
      <c r="F336" s="190">
        <v>4</v>
      </c>
      <c r="G336" s="190" t="s">
        <v>10</v>
      </c>
      <c r="H336" s="193" t="s">
        <v>10</v>
      </c>
      <c r="I336" s="193" t="s">
        <v>10</v>
      </c>
      <c r="J336" s="190" t="s">
        <v>10</v>
      </c>
      <c r="K336" s="191">
        <f t="shared" si="12"/>
        <v>4</v>
      </c>
    </row>
    <row r="337" spans="2:11" x14ac:dyDescent="0.35">
      <c r="B337" s="116">
        <v>44695</v>
      </c>
      <c r="C337" s="103" t="s">
        <v>36</v>
      </c>
      <c r="D337" s="191" t="s">
        <v>10</v>
      </c>
      <c r="E337" s="190" t="s">
        <v>10</v>
      </c>
      <c r="F337" s="190" t="s">
        <v>10</v>
      </c>
      <c r="G337" s="190" t="s">
        <v>10</v>
      </c>
      <c r="H337" s="193" t="s">
        <v>10</v>
      </c>
      <c r="I337" s="193" t="s">
        <v>10</v>
      </c>
      <c r="J337" s="190" t="s">
        <v>10</v>
      </c>
      <c r="K337" s="191" t="s">
        <v>10</v>
      </c>
    </row>
    <row r="338" spans="2:11" x14ac:dyDescent="0.35">
      <c r="B338" s="116">
        <v>44696</v>
      </c>
      <c r="C338" s="103" t="s">
        <v>37</v>
      </c>
      <c r="D338" s="191" t="s">
        <v>10</v>
      </c>
      <c r="E338" s="190">
        <v>1</v>
      </c>
      <c r="F338" s="190">
        <v>1</v>
      </c>
      <c r="G338" s="190" t="s">
        <v>10</v>
      </c>
      <c r="H338" s="193" t="s">
        <v>10</v>
      </c>
      <c r="I338" s="193" t="s">
        <v>10</v>
      </c>
      <c r="J338" s="190">
        <v>1</v>
      </c>
      <c r="K338" s="191">
        <f t="shared" ref="K338:K356" si="13">SUM(D338:J338)</f>
        <v>3</v>
      </c>
    </row>
    <row r="339" spans="2:11" x14ac:dyDescent="0.35">
      <c r="B339" s="116">
        <v>44697</v>
      </c>
      <c r="C339" s="103" t="s">
        <v>41</v>
      </c>
      <c r="D339" s="191" t="s">
        <v>10</v>
      </c>
      <c r="E339" s="190">
        <v>199</v>
      </c>
      <c r="F339" s="190">
        <v>105</v>
      </c>
      <c r="G339" s="190" t="s">
        <v>10</v>
      </c>
      <c r="H339" s="193" t="s">
        <v>10</v>
      </c>
      <c r="I339" s="193" t="s">
        <v>10</v>
      </c>
      <c r="J339" s="190" t="s">
        <v>10</v>
      </c>
      <c r="K339" s="191">
        <f t="shared" si="13"/>
        <v>304</v>
      </c>
    </row>
    <row r="340" spans="2:11" x14ac:dyDescent="0.35">
      <c r="B340" s="116">
        <v>44698</v>
      </c>
      <c r="C340" s="103" t="s">
        <v>38</v>
      </c>
      <c r="D340" s="191">
        <v>2</v>
      </c>
      <c r="E340" s="190" t="s">
        <v>10</v>
      </c>
      <c r="F340" s="190">
        <v>3</v>
      </c>
      <c r="G340" s="190">
        <v>1</v>
      </c>
      <c r="H340" s="193" t="s">
        <v>10</v>
      </c>
      <c r="I340" s="193" t="s">
        <v>10</v>
      </c>
      <c r="J340" s="190" t="s">
        <v>10</v>
      </c>
      <c r="K340" s="191">
        <f t="shared" si="13"/>
        <v>6</v>
      </c>
    </row>
    <row r="341" spans="2:11" x14ac:dyDescent="0.35">
      <c r="B341" s="116">
        <v>44699</v>
      </c>
      <c r="C341" s="103" t="s">
        <v>42</v>
      </c>
      <c r="D341" s="191" t="s">
        <v>10</v>
      </c>
      <c r="E341" s="190">
        <v>41</v>
      </c>
      <c r="F341" s="190">
        <v>73</v>
      </c>
      <c r="G341" s="190">
        <v>11</v>
      </c>
      <c r="H341" s="193" t="s">
        <v>10</v>
      </c>
      <c r="I341" s="193" t="s">
        <v>10</v>
      </c>
      <c r="J341" s="190">
        <v>3</v>
      </c>
      <c r="K341" s="191">
        <f t="shared" si="13"/>
        <v>128</v>
      </c>
    </row>
    <row r="342" spans="2:11" x14ac:dyDescent="0.35">
      <c r="B342" s="116">
        <v>44700</v>
      </c>
      <c r="C342" s="103" t="s">
        <v>39</v>
      </c>
      <c r="D342" s="191" t="s">
        <v>10</v>
      </c>
      <c r="E342" s="190" t="s">
        <v>10</v>
      </c>
      <c r="F342" s="190">
        <v>154</v>
      </c>
      <c r="G342" s="190">
        <v>3</v>
      </c>
      <c r="H342" s="193" t="s">
        <v>10</v>
      </c>
      <c r="I342" s="193" t="s">
        <v>10</v>
      </c>
      <c r="J342" s="190">
        <v>176</v>
      </c>
      <c r="K342" s="191">
        <f t="shared" si="13"/>
        <v>333</v>
      </c>
    </row>
    <row r="343" spans="2:11" x14ac:dyDescent="0.35">
      <c r="B343" s="119">
        <v>44701</v>
      </c>
      <c r="C343" s="120" t="s">
        <v>40</v>
      </c>
      <c r="D343" s="204">
        <f>SUM(D324:D342)</f>
        <v>1266</v>
      </c>
      <c r="E343" s="204">
        <f>SUM(E324:E342)</f>
        <v>1746</v>
      </c>
      <c r="F343" s="204">
        <f>SUM(F324:F342)</f>
        <v>2936</v>
      </c>
      <c r="G343" s="204">
        <f>SUM(G324:G342)</f>
        <v>641</v>
      </c>
      <c r="H343" s="203" t="s">
        <v>10</v>
      </c>
      <c r="I343" s="203" t="s">
        <v>10</v>
      </c>
      <c r="J343" s="204">
        <f>SUM(J324:J342)</f>
        <v>359</v>
      </c>
      <c r="K343" s="204">
        <f t="shared" si="13"/>
        <v>6948</v>
      </c>
    </row>
    <row r="344" spans="2:11" x14ac:dyDescent="0.35">
      <c r="B344" s="116">
        <v>44713</v>
      </c>
      <c r="C344" s="103" t="s">
        <v>24</v>
      </c>
      <c r="D344" s="191">
        <v>353</v>
      </c>
      <c r="E344" s="191">
        <v>741</v>
      </c>
      <c r="F344" s="191">
        <v>752</v>
      </c>
      <c r="G344" s="191">
        <v>77</v>
      </c>
      <c r="H344" s="193" t="s">
        <v>10</v>
      </c>
      <c r="I344" s="193" t="s">
        <v>10</v>
      </c>
      <c r="J344" s="191">
        <v>25</v>
      </c>
      <c r="K344" s="191">
        <f t="shared" si="13"/>
        <v>1948</v>
      </c>
    </row>
    <row r="345" spans="2:11" x14ac:dyDescent="0.35">
      <c r="B345" s="116">
        <v>44714</v>
      </c>
      <c r="C345" s="103" t="s">
        <v>25</v>
      </c>
      <c r="D345" s="191">
        <v>172</v>
      </c>
      <c r="E345" s="190">
        <v>168</v>
      </c>
      <c r="F345" s="190">
        <v>509</v>
      </c>
      <c r="G345" s="190">
        <v>273</v>
      </c>
      <c r="H345" s="193" t="s">
        <v>10</v>
      </c>
      <c r="I345" s="193" t="s">
        <v>10</v>
      </c>
      <c r="J345" s="190">
        <v>138</v>
      </c>
      <c r="K345" s="191">
        <f t="shared" si="13"/>
        <v>1260</v>
      </c>
    </row>
    <row r="346" spans="2:11" x14ac:dyDescent="0.35">
      <c r="B346" s="116">
        <v>44715</v>
      </c>
      <c r="C346" s="103" t="s">
        <v>26</v>
      </c>
      <c r="D346" s="191">
        <v>3</v>
      </c>
      <c r="E346" s="190">
        <v>94</v>
      </c>
      <c r="F346" s="190">
        <v>142</v>
      </c>
      <c r="G346" s="190">
        <v>5</v>
      </c>
      <c r="H346" s="193" t="s">
        <v>10</v>
      </c>
      <c r="I346" s="193" t="s">
        <v>10</v>
      </c>
      <c r="J346" s="190">
        <v>5</v>
      </c>
      <c r="K346" s="191">
        <f t="shared" si="13"/>
        <v>249</v>
      </c>
    </row>
    <row r="347" spans="2:11" x14ac:dyDescent="0.35">
      <c r="B347" s="116">
        <v>44716</v>
      </c>
      <c r="C347" s="103" t="s">
        <v>27</v>
      </c>
      <c r="D347" s="191">
        <v>14</v>
      </c>
      <c r="E347" s="190">
        <v>35</v>
      </c>
      <c r="F347" s="190">
        <v>56</v>
      </c>
      <c r="G347" s="190">
        <v>1</v>
      </c>
      <c r="H347" s="193" t="s">
        <v>10</v>
      </c>
      <c r="I347" s="193" t="s">
        <v>10</v>
      </c>
      <c r="J347" s="190" t="s">
        <v>10</v>
      </c>
      <c r="K347" s="191">
        <f t="shared" si="13"/>
        <v>106</v>
      </c>
    </row>
    <row r="348" spans="2:11" x14ac:dyDescent="0.35">
      <c r="B348" s="116">
        <v>44717</v>
      </c>
      <c r="C348" s="103" t="s">
        <v>28</v>
      </c>
      <c r="D348" s="191">
        <v>181</v>
      </c>
      <c r="E348" s="190">
        <v>95</v>
      </c>
      <c r="F348" s="190">
        <v>222</v>
      </c>
      <c r="G348" s="190">
        <v>60</v>
      </c>
      <c r="H348" s="193" t="s">
        <v>10</v>
      </c>
      <c r="I348" s="193" t="s">
        <v>10</v>
      </c>
      <c r="J348" s="190">
        <v>38</v>
      </c>
      <c r="K348" s="191">
        <f t="shared" si="13"/>
        <v>596</v>
      </c>
    </row>
    <row r="349" spans="2:11" x14ac:dyDescent="0.35">
      <c r="B349" s="116">
        <v>44718</v>
      </c>
      <c r="C349" s="103" t="s">
        <v>29</v>
      </c>
      <c r="D349" s="191">
        <v>5</v>
      </c>
      <c r="E349" s="190">
        <v>22</v>
      </c>
      <c r="F349" s="190">
        <v>30</v>
      </c>
      <c r="G349" s="190">
        <v>2</v>
      </c>
      <c r="H349" s="193" t="s">
        <v>10</v>
      </c>
      <c r="I349" s="193" t="s">
        <v>10</v>
      </c>
      <c r="J349" s="190">
        <v>4</v>
      </c>
      <c r="K349" s="191">
        <f t="shared" si="13"/>
        <v>63</v>
      </c>
    </row>
    <row r="350" spans="2:11" x14ac:dyDescent="0.35">
      <c r="B350" s="116">
        <v>44719</v>
      </c>
      <c r="C350" s="103" t="s">
        <v>30</v>
      </c>
      <c r="D350" s="191">
        <v>217</v>
      </c>
      <c r="E350" s="190" t="s">
        <v>10</v>
      </c>
      <c r="F350" s="190" t="s">
        <v>10</v>
      </c>
      <c r="G350" s="190" t="s">
        <v>10</v>
      </c>
      <c r="H350" s="193" t="s">
        <v>10</v>
      </c>
      <c r="I350" s="193" t="s">
        <v>10</v>
      </c>
      <c r="J350" s="190" t="s">
        <v>10</v>
      </c>
      <c r="K350" s="191">
        <f t="shared" si="13"/>
        <v>217</v>
      </c>
    </row>
    <row r="351" spans="2:11" x14ac:dyDescent="0.35">
      <c r="B351" s="116">
        <v>44720</v>
      </c>
      <c r="C351" s="103" t="s">
        <v>31</v>
      </c>
      <c r="D351" s="191">
        <v>72</v>
      </c>
      <c r="E351" s="190">
        <v>37</v>
      </c>
      <c r="F351" s="190">
        <v>364</v>
      </c>
      <c r="G351" s="190">
        <v>30</v>
      </c>
      <c r="H351" s="193" t="s">
        <v>10</v>
      </c>
      <c r="I351" s="193" t="s">
        <v>10</v>
      </c>
      <c r="J351" s="190">
        <v>6</v>
      </c>
      <c r="K351" s="191">
        <f t="shared" si="13"/>
        <v>509</v>
      </c>
    </row>
    <row r="352" spans="2:11" x14ac:dyDescent="0.35">
      <c r="B352" s="116">
        <v>44721</v>
      </c>
      <c r="C352" s="103" t="s">
        <v>32</v>
      </c>
      <c r="D352" s="191">
        <v>54</v>
      </c>
      <c r="E352" s="190">
        <v>136</v>
      </c>
      <c r="F352" s="190">
        <v>129</v>
      </c>
      <c r="G352" s="190">
        <v>36</v>
      </c>
      <c r="H352" s="193" t="s">
        <v>10</v>
      </c>
      <c r="I352" s="193" t="s">
        <v>10</v>
      </c>
      <c r="J352" s="190">
        <v>2</v>
      </c>
      <c r="K352" s="191">
        <f t="shared" si="13"/>
        <v>357</v>
      </c>
    </row>
    <row r="353" spans="2:11" x14ac:dyDescent="0.35">
      <c r="B353" s="116">
        <v>44722</v>
      </c>
      <c r="C353" s="103" t="s">
        <v>33</v>
      </c>
      <c r="D353" s="191">
        <v>97</v>
      </c>
      <c r="E353" s="190">
        <v>82</v>
      </c>
      <c r="F353" s="190">
        <v>146</v>
      </c>
      <c r="G353" s="190">
        <v>9</v>
      </c>
      <c r="H353" s="193" t="s">
        <v>10</v>
      </c>
      <c r="I353" s="193" t="s">
        <v>10</v>
      </c>
      <c r="J353" s="190" t="s">
        <v>10</v>
      </c>
      <c r="K353" s="191">
        <f t="shared" si="13"/>
        <v>334</v>
      </c>
    </row>
    <row r="354" spans="2:11" x14ac:dyDescent="0.35">
      <c r="B354" s="116">
        <v>44723</v>
      </c>
      <c r="C354" s="103" t="s">
        <v>180</v>
      </c>
      <c r="D354" s="191">
        <v>6</v>
      </c>
      <c r="E354" s="190">
        <v>130</v>
      </c>
      <c r="F354" s="190">
        <v>327</v>
      </c>
      <c r="G354" s="190">
        <v>426</v>
      </c>
      <c r="H354" s="193" t="s">
        <v>10</v>
      </c>
      <c r="I354" s="193" t="s">
        <v>10</v>
      </c>
      <c r="J354" s="190">
        <v>76</v>
      </c>
      <c r="K354" s="191">
        <f t="shared" si="13"/>
        <v>965</v>
      </c>
    </row>
    <row r="355" spans="2:11" x14ac:dyDescent="0.35">
      <c r="B355" s="116">
        <v>44724</v>
      </c>
      <c r="C355" s="103" t="s">
        <v>34</v>
      </c>
      <c r="D355" s="191" t="s">
        <v>10</v>
      </c>
      <c r="E355" s="190" t="s">
        <v>10</v>
      </c>
      <c r="F355" s="190">
        <v>85</v>
      </c>
      <c r="G355" s="190" t="s">
        <v>10</v>
      </c>
      <c r="H355" s="193" t="s">
        <v>10</v>
      </c>
      <c r="I355" s="193" t="s">
        <v>10</v>
      </c>
      <c r="J355" s="190" t="s">
        <v>10</v>
      </c>
      <c r="K355" s="191">
        <f t="shared" si="13"/>
        <v>85</v>
      </c>
    </row>
    <row r="356" spans="2:11" x14ac:dyDescent="0.35">
      <c r="B356" s="116">
        <v>44725</v>
      </c>
      <c r="C356" s="103" t="s">
        <v>35</v>
      </c>
      <c r="D356" s="191" t="s">
        <v>10</v>
      </c>
      <c r="E356" s="190" t="s">
        <v>10</v>
      </c>
      <c r="F356" s="190">
        <v>5</v>
      </c>
      <c r="G356" s="190" t="s">
        <v>10</v>
      </c>
      <c r="H356" s="193" t="s">
        <v>10</v>
      </c>
      <c r="I356" s="193" t="s">
        <v>10</v>
      </c>
      <c r="J356" s="190" t="s">
        <v>10</v>
      </c>
      <c r="K356" s="191">
        <f t="shared" si="13"/>
        <v>5</v>
      </c>
    </row>
    <row r="357" spans="2:11" x14ac:dyDescent="0.35">
      <c r="B357" s="116">
        <v>44726</v>
      </c>
      <c r="C357" s="103" t="s">
        <v>36</v>
      </c>
      <c r="D357" s="191" t="s">
        <v>10</v>
      </c>
      <c r="E357" s="190" t="s">
        <v>10</v>
      </c>
      <c r="F357" s="190" t="s">
        <v>10</v>
      </c>
      <c r="G357" s="190" t="s">
        <v>10</v>
      </c>
      <c r="H357" s="193" t="s">
        <v>10</v>
      </c>
      <c r="I357" s="193" t="s">
        <v>10</v>
      </c>
      <c r="J357" s="190" t="s">
        <v>10</v>
      </c>
      <c r="K357" s="191" t="s">
        <v>10</v>
      </c>
    </row>
    <row r="358" spans="2:11" x14ac:dyDescent="0.35">
      <c r="B358" s="116">
        <v>44727</v>
      </c>
      <c r="C358" s="103" t="s">
        <v>37</v>
      </c>
      <c r="D358" s="191" t="s">
        <v>10</v>
      </c>
      <c r="E358" s="190" t="s">
        <v>10</v>
      </c>
      <c r="F358" s="190">
        <v>1</v>
      </c>
      <c r="G358" s="190" t="s">
        <v>10</v>
      </c>
      <c r="H358" s="193" t="s">
        <v>10</v>
      </c>
      <c r="I358" s="193" t="s">
        <v>10</v>
      </c>
      <c r="J358" s="190">
        <v>6</v>
      </c>
      <c r="K358" s="191">
        <f t="shared" ref="K358:K377" si="14">SUM(D358:J358)</f>
        <v>7</v>
      </c>
    </row>
    <row r="359" spans="2:11" x14ac:dyDescent="0.35">
      <c r="B359" s="116">
        <v>44728</v>
      </c>
      <c r="C359" s="103" t="s">
        <v>41</v>
      </c>
      <c r="D359" s="191" t="s">
        <v>10</v>
      </c>
      <c r="E359" s="190">
        <v>234</v>
      </c>
      <c r="F359" s="190">
        <v>81</v>
      </c>
      <c r="G359" s="190" t="s">
        <v>10</v>
      </c>
      <c r="H359" s="193" t="s">
        <v>10</v>
      </c>
      <c r="I359" s="193" t="s">
        <v>10</v>
      </c>
      <c r="J359" s="190">
        <v>1</v>
      </c>
      <c r="K359" s="191">
        <f t="shared" si="14"/>
        <v>316</v>
      </c>
    </row>
    <row r="360" spans="2:11" x14ac:dyDescent="0.35">
      <c r="B360" s="116">
        <v>44729</v>
      </c>
      <c r="C360" s="103" t="s">
        <v>38</v>
      </c>
      <c r="D360" s="191" t="s">
        <v>10</v>
      </c>
      <c r="E360" s="190" t="s">
        <v>10</v>
      </c>
      <c r="F360" s="190">
        <v>2</v>
      </c>
      <c r="G360" s="190" t="s">
        <v>10</v>
      </c>
      <c r="H360" s="193" t="s">
        <v>10</v>
      </c>
      <c r="I360" s="193" t="s">
        <v>10</v>
      </c>
      <c r="J360" s="190" t="s">
        <v>10</v>
      </c>
      <c r="K360" s="191">
        <f t="shared" si="14"/>
        <v>2</v>
      </c>
    </row>
    <row r="361" spans="2:11" x14ac:dyDescent="0.35">
      <c r="B361" s="116">
        <v>44730</v>
      </c>
      <c r="C361" s="103" t="s">
        <v>42</v>
      </c>
      <c r="D361" s="191" t="s">
        <v>10</v>
      </c>
      <c r="E361" s="190">
        <v>29</v>
      </c>
      <c r="F361" s="190">
        <v>36</v>
      </c>
      <c r="G361" s="190">
        <v>2</v>
      </c>
      <c r="H361" s="193" t="s">
        <v>10</v>
      </c>
      <c r="I361" s="193" t="s">
        <v>10</v>
      </c>
      <c r="J361" s="190">
        <v>7</v>
      </c>
      <c r="K361" s="191">
        <f t="shared" si="14"/>
        <v>74</v>
      </c>
    </row>
    <row r="362" spans="2:11" x14ac:dyDescent="0.35">
      <c r="B362" s="116">
        <v>44731</v>
      </c>
      <c r="C362" s="103" t="s">
        <v>39</v>
      </c>
      <c r="D362" s="191">
        <v>21</v>
      </c>
      <c r="E362" s="190" t="s">
        <v>10</v>
      </c>
      <c r="F362" s="190" t="s">
        <v>10</v>
      </c>
      <c r="G362" s="190" t="s">
        <v>10</v>
      </c>
      <c r="H362" s="193" t="s">
        <v>10</v>
      </c>
      <c r="I362" s="193" t="s">
        <v>10</v>
      </c>
      <c r="J362" s="190">
        <v>111</v>
      </c>
      <c r="K362" s="191">
        <f t="shared" si="14"/>
        <v>132</v>
      </c>
    </row>
    <row r="363" spans="2:11" x14ac:dyDescent="0.35">
      <c r="B363" s="119">
        <v>44732</v>
      </c>
      <c r="C363" s="120" t="s">
        <v>40</v>
      </c>
      <c r="D363" s="204">
        <f>SUM(D344:D362)</f>
        <v>1195</v>
      </c>
      <c r="E363" s="204">
        <f>SUM(E344:E362)</f>
        <v>1803</v>
      </c>
      <c r="F363" s="204">
        <f>SUM(F344:F362)</f>
        <v>2887</v>
      </c>
      <c r="G363" s="204">
        <f>SUM(G344:G362)</f>
        <v>921</v>
      </c>
      <c r="H363" s="203" t="s">
        <v>10</v>
      </c>
      <c r="I363" s="203" t="s">
        <v>10</v>
      </c>
      <c r="J363" s="204">
        <f>SUM(J344:J362)</f>
        <v>419</v>
      </c>
      <c r="K363" s="121">
        <f t="shared" si="14"/>
        <v>7225</v>
      </c>
    </row>
    <row r="364" spans="2:11" s="114" customFormat="1" x14ac:dyDescent="0.35">
      <c r="B364" s="277" t="s">
        <v>12</v>
      </c>
      <c r="C364" s="278"/>
      <c r="D364" s="239">
        <f>D323+D343+D363</f>
        <v>3464</v>
      </c>
      <c r="E364" s="239">
        <f>E323+E343+E363</f>
        <v>5151</v>
      </c>
      <c r="F364" s="239">
        <f>F323+F343+F363</f>
        <v>8081</v>
      </c>
      <c r="G364" s="239">
        <f>G323+G343+G363</f>
        <v>2060</v>
      </c>
      <c r="H364" s="239" t="s">
        <v>10</v>
      </c>
      <c r="I364" s="239" t="s">
        <v>10</v>
      </c>
      <c r="J364" s="239">
        <f>J323+J343+J363</f>
        <v>995</v>
      </c>
      <c r="K364" s="246">
        <f t="shared" si="14"/>
        <v>19751</v>
      </c>
    </row>
    <row r="365" spans="2:11" s="114" customFormat="1" x14ac:dyDescent="0.35">
      <c r="B365" s="124">
        <v>44743</v>
      </c>
      <c r="C365" s="103" t="s">
        <v>24</v>
      </c>
      <c r="D365" s="191">
        <v>397</v>
      </c>
      <c r="E365" s="191">
        <v>782</v>
      </c>
      <c r="F365" s="191">
        <v>745</v>
      </c>
      <c r="G365" s="191">
        <v>93</v>
      </c>
      <c r="H365" s="193" t="s">
        <v>10</v>
      </c>
      <c r="I365" s="193" t="s">
        <v>10</v>
      </c>
      <c r="J365" s="191">
        <v>33</v>
      </c>
      <c r="K365" s="191">
        <f t="shared" si="14"/>
        <v>2050</v>
      </c>
    </row>
    <row r="366" spans="2:11" s="114" customFormat="1" x14ac:dyDescent="0.35">
      <c r="B366" s="124">
        <v>44744</v>
      </c>
      <c r="C366" s="103" t="s">
        <v>25</v>
      </c>
      <c r="D366" s="191">
        <v>138</v>
      </c>
      <c r="E366" s="190">
        <v>231</v>
      </c>
      <c r="F366" s="190">
        <v>612</v>
      </c>
      <c r="G366" s="190">
        <v>270</v>
      </c>
      <c r="H366" s="193" t="s">
        <v>10</v>
      </c>
      <c r="I366" s="193" t="s">
        <v>10</v>
      </c>
      <c r="J366" s="190">
        <v>107</v>
      </c>
      <c r="K366" s="191">
        <f t="shared" si="14"/>
        <v>1358</v>
      </c>
    </row>
    <row r="367" spans="2:11" s="114" customFormat="1" x14ac:dyDescent="0.35">
      <c r="B367" s="124">
        <v>44745</v>
      </c>
      <c r="C367" s="103" t="s">
        <v>26</v>
      </c>
      <c r="D367" s="191">
        <v>8</v>
      </c>
      <c r="E367" s="190">
        <v>54</v>
      </c>
      <c r="F367" s="190">
        <v>107</v>
      </c>
      <c r="G367" s="190">
        <v>2</v>
      </c>
      <c r="H367" s="193" t="s">
        <v>10</v>
      </c>
      <c r="I367" s="193" t="s">
        <v>10</v>
      </c>
      <c r="J367" s="190">
        <v>1</v>
      </c>
      <c r="K367" s="191">
        <f t="shared" si="14"/>
        <v>172</v>
      </c>
    </row>
    <row r="368" spans="2:11" s="114" customFormat="1" x14ac:dyDescent="0.35">
      <c r="B368" s="124">
        <v>44746</v>
      </c>
      <c r="C368" s="103" t="s">
        <v>27</v>
      </c>
      <c r="D368" s="191">
        <v>25</v>
      </c>
      <c r="E368" s="190">
        <v>24</v>
      </c>
      <c r="F368" s="190">
        <v>34</v>
      </c>
      <c r="G368" s="190" t="s">
        <v>10</v>
      </c>
      <c r="H368" s="193" t="s">
        <v>10</v>
      </c>
      <c r="I368" s="193" t="s">
        <v>10</v>
      </c>
      <c r="J368" s="190" t="s">
        <v>10</v>
      </c>
      <c r="K368" s="191">
        <f t="shared" si="14"/>
        <v>83</v>
      </c>
    </row>
    <row r="369" spans="2:11" s="114" customFormat="1" x14ac:dyDescent="0.35">
      <c r="B369" s="124">
        <v>44747</v>
      </c>
      <c r="C369" s="103" t="s">
        <v>28</v>
      </c>
      <c r="D369" s="191">
        <v>192</v>
      </c>
      <c r="E369" s="190">
        <v>126</v>
      </c>
      <c r="F369" s="190">
        <v>145</v>
      </c>
      <c r="G369" s="190">
        <v>76</v>
      </c>
      <c r="H369" s="193" t="s">
        <v>10</v>
      </c>
      <c r="I369" s="193" t="s">
        <v>10</v>
      </c>
      <c r="J369" s="190">
        <v>27</v>
      </c>
      <c r="K369" s="191">
        <f t="shared" si="14"/>
        <v>566</v>
      </c>
    </row>
    <row r="370" spans="2:11" s="114" customFormat="1" x14ac:dyDescent="0.35">
      <c r="B370" s="124">
        <v>44748</v>
      </c>
      <c r="C370" s="103" t="s">
        <v>29</v>
      </c>
      <c r="D370" s="191">
        <v>3</v>
      </c>
      <c r="E370" s="190">
        <v>23</v>
      </c>
      <c r="F370" s="190">
        <v>39</v>
      </c>
      <c r="G370" s="190" t="s">
        <v>10</v>
      </c>
      <c r="H370" s="193" t="s">
        <v>10</v>
      </c>
      <c r="I370" s="193" t="s">
        <v>10</v>
      </c>
      <c r="J370" s="190">
        <v>1</v>
      </c>
      <c r="K370" s="191">
        <f t="shared" si="14"/>
        <v>66</v>
      </c>
    </row>
    <row r="371" spans="2:11" s="114" customFormat="1" x14ac:dyDescent="0.35">
      <c r="B371" s="124">
        <v>44749</v>
      </c>
      <c r="C371" s="103" t="s">
        <v>30</v>
      </c>
      <c r="D371" s="191">
        <v>208</v>
      </c>
      <c r="E371" s="190" t="s">
        <v>10</v>
      </c>
      <c r="F371" s="190" t="s">
        <v>10</v>
      </c>
      <c r="G371" s="190" t="s">
        <v>10</v>
      </c>
      <c r="H371" s="193" t="s">
        <v>10</v>
      </c>
      <c r="I371" s="193" t="s">
        <v>10</v>
      </c>
      <c r="J371" s="190" t="s">
        <v>10</v>
      </c>
      <c r="K371" s="191">
        <f t="shared" si="14"/>
        <v>208</v>
      </c>
    </row>
    <row r="372" spans="2:11" s="114" customFormat="1" x14ac:dyDescent="0.35">
      <c r="B372" s="124">
        <v>44750</v>
      </c>
      <c r="C372" s="103" t="s">
        <v>31</v>
      </c>
      <c r="D372" s="191">
        <v>76</v>
      </c>
      <c r="E372" s="190">
        <v>50</v>
      </c>
      <c r="F372" s="190">
        <v>285</v>
      </c>
      <c r="G372" s="190">
        <v>24</v>
      </c>
      <c r="H372" s="193" t="s">
        <v>10</v>
      </c>
      <c r="I372" s="193" t="s">
        <v>10</v>
      </c>
      <c r="J372" s="190">
        <v>5</v>
      </c>
      <c r="K372" s="191">
        <f t="shared" si="14"/>
        <v>440</v>
      </c>
    </row>
    <row r="373" spans="2:11" s="114" customFormat="1" x14ac:dyDescent="0.35">
      <c r="B373" s="124">
        <v>44751</v>
      </c>
      <c r="C373" s="103" t="s">
        <v>32</v>
      </c>
      <c r="D373" s="191">
        <v>74</v>
      </c>
      <c r="E373" s="190">
        <v>103</v>
      </c>
      <c r="F373" s="190">
        <v>103</v>
      </c>
      <c r="G373" s="190">
        <v>3</v>
      </c>
      <c r="H373" s="193" t="s">
        <v>10</v>
      </c>
      <c r="I373" s="193" t="s">
        <v>10</v>
      </c>
      <c r="J373" s="190" t="s">
        <v>10</v>
      </c>
      <c r="K373" s="191">
        <f t="shared" si="14"/>
        <v>283</v>
      </c>
    </row>
    <row r="374" spans="2:11" s="114" customFormat="1" x14ac:dyDescent="0.35">
      <c r="B374" s="124">
        <v>44752</v>
      </c>
      <c r="C374" s="103" t="s">
        <v>33</v>
      </c>
      <c r="D374" s="191">
        <v>110</v>
      </c>
      <c r="E374" s="190">
        <v>119</v>
      </c>
      <c r="F374" s="190">
        <v>143</v>
      </c>
      <c r="G374" s="190">
        <v>10</v>
      </c>
      <c r="H374" s="193" t="s">
        <v>10</v>
      </c>
      <c r="I374" s="193" t="s">
        <v>10</v>
      </c>
      <c r="J374" s="190">
        <v>1</v>
      </c>
      <c r="K374" s="191">
        <f t="shared" si="14"/>
        <v>383</v>
      </c>
    </row>
    <row r="375" spans="2:11" s="114" customFormat="1" x14ac:dyDescent="0.35">
      <c r="B375" s="124">
        <v>44753</v>
      </c>
      <c r="C375" s="103" t="s">
        <v>180</v>
      </c>
      <c r="D375" s="191">
        <v>15</v>
      </c>
      <c r="E375" s="190">
        <v>124</v>
      </c>
      <c r="F375" s="190">
        <v>121</v>
      </c>
      <c r="G375" s="190">
        <v>336</v>
      </c>
      <c r="H375" s="193" t="s">
        <v>10</v>
      </c>
      <c r="I375" s="193" t="s">
        <v>10</v>
      </c>
      <c r="J375" s="190">
        <v>50</v>
      </c>
      <c r="K375" s="191">
        <f t="shared" si="14"/>
        <v>646</v>
      </c>
    </row>
    <row r="376" spans="2:11" s="114" customFormat="1" x14ac:dyDescent="0.35">
      <c r="B376" s="124">
        <v>44754</v>
      </c>
      <c r="C376" s="103" t="s">
        <v>34</v>
      </c>
      <c r="D376" s="191" t="s">
        <v>10</v>
      </c>
      <c r="E376" s="190" t="s">
        <v>10</v>
      </c>
      <c r="F376" s="190">
        <v>52</v>
      </c>
      <c r="G376" s="190" t="s">
        <v>10</v>
      </c>
      <c r="H376" s="193" t="s">
        <v>10</v>
      </c>
      <c r="I376" s="193" t="s">
        <v>10</v>
      </c>
      <c r="J376" s="190" t="s">
        <v>10</v>
      </c>
      <c r="K376" s="191">
        <f t="shared" si="14"/>
        <v>52</v>
      </c>
    </row>
    <row r="377" spans="2:11" s="114" customFormat="1" x14ac:dyDescent="0.35">
      <c r="B377" s="124">
        <v>44755</v>
      </c>
      <c r="C377" s="103" t="s">
        <v>35</v>
      </c>
      <c r="D377" s="191" t="s">
        <v>10</v>
      </c>
      <c r="E377" s="190" t="s">
        <v>10</v>
      </c>
      <c r="F377" s="190">
        <v>2</v>
      </c>
      <c r="G377" s="190" t="s">
        <v>10</v>
      </c>
      <c r="H377" s="193" t="s">
        <v>10</v>
      </c>
      <c r="I377" s="193" t="s">
        <v>10</v>
      </c>
      <c r="J377" s="190" t="s">
        <v>10</v>
      </c>
      <c r="K377" s="191">
        <f t="shared" si="14"/>
        <v>2</v>
      </c>
    </row>
    <row r="378" spans="2:11" s="114" customFormat="1" x14ac:dyDescent="0.35">
      <c r="B378" s="124">
        <v>44756</v>
      </c>
      <c r="C378" s="103" t="s">
        <v>36</v>
      </c>
      <c r="D378" s="191" t="s">
        <v>10</v>
      </c>
      <c r="E378" s="190" t="s">
        <v>10</v>
      </c>
      <c r="F378" s="190" t="s">
        <v>10</v>
      </c>
      <c r="G378" s="190" t="s">
        <v>10</v>
      </c>
      <c r="H378" s="193" t="s">
        <v>10</v>
      </c>
      <c r="I378" s="193" t="s">
        <v>10</v>
      </c>
      <c r="J378" s="190" t="s">
        <v>10</v>
      </c>
      <c r="K378" s="191" t="s">
        <v>10</v>
      </c>
    </row>
    <row r="379" spans="2:11" s="114" customFormat="1" x14ac:dyDescent="0.35">
      <c r="B379" s="124">
        <v>44757</v>
      </c>
      <c r="C379" s="103" t="s">
        <v>37</v>
      </c>
      <c r="D379" s="191" t="s">
        <v>10</v>
      </c>
      <c r="E379" s="190">
        <v>1</v>
      </c>
      <c r="F379" s="190">
        <v>3</v>
      </c>
      <c r="G379" s="190" t="s">
        <v>10</v>
      </c>
      <c r="H379" s="193" t="s">
        <v>10</v>
      </c>
      <c r="I379" s="193" t="s">
        <v>10</v>
      </c>
      <c r="J379" s="190">
        <v>2</v>
      </c>
      <c r="K379" s="191">
        <f t="shared" ref="K379:K397" si="15">SUM(D379:J379)</f>
        <v>6</v>
      </c>
    </row>
    <row r="380" spans="2:11" s="114" customFormat="1" x14ac:dyDescent="0.35">
      <c r="B380" s="124">
        <v>44758</v>
      </c>
      <c r="C380" s="103" t="s">
        <v>41</v>
      </c>
      <c r="D380" s="191" t="s">
        <v>10</v>
      </c>
      <c r="E380" s="190">
        <v>306</v>
      </c>
      <c r="F380" s="190">
        <v>281</v>
      </c>
      <c r="G380" s="190" t="s">
        <v>10</v>
      </c>
      <c r="H380" s="193" t="s">
        <v>10</v>
      </c>
      <c r="I380" s="193" t="s">
        <v>10</v>
      </c>
      <c r="J380" s="190">
        <v>1</v>
      </c>
      <c r="K380" s="191">
        <f t="shared" si="15"/>
        <v>588</v>
      </c>
    </row>
    <row r="381" spans="2:11" s="114" customFormat="1" x14ac:dyDescent="0.35">
      <c r="B381" s="124">
        <v>44759</v>
      </c>
      <c r="C381" s="103" t="s">
        <v>38</v>
      </c>
      <c r="D381" s="191" t="s">
        <v>10</v>
      </c>
      <c r="E381" s="190" t="s">
        <v>10</v>
      </c>
      <c r="F381" s="190">
        <v>6</v>
      </c>
      <c r="G381" s="190" t="s">
        <v>10</v>
      </c>
      <c r="H381" s="193" t="s">
        <v>10</v>
      </c>
      <c r="I381" s="193" t="s">
        <v>10</v>
      </c>
      <c r="J381" s="190" t="s">
        <v>10</v>
      </c>
      <c r="K381" s="191">
        <f t="shared" si="15"/>
        <v>6</v>
      </c>
    </row>
    <row r="382" spans="2:11" s="114" customFormat="1" x14ac:dyDescent="0.35">
      <c r="B382" s="124">
        <v>44760</v>
      </c>
      <c r="C382" s="103" t="s">
        <v>42</v>
      </c>
      <c r="D382" s="191" t="s">
        <v>10</v>
      </c>
      <c r="E382" s="190">
        <v>16</v>
      </c>
      <c r="F382" s="190">
        <v>10</v>
      </c>
      <c r="G382" s="190">
        <v>1</v>
      </c>
      <c r="H382" s="193" t="s">
        <v>10</v>
      </c>
      <c r="I382" s="193" t="s">
        <v>10</v>
      </c>
      <c r="J382" s="190">
        <v>3</v>
      </c>
      <c r="K382" s="191">
        <f t="shared" si="15"/>
        <v>30</v>
      </c>
    </row>
    <row r="383" spans="2:11" s="114" customFormat="1" x14ac:dyDescent="0.35">
      <c r="B383" s="124">
        <v>44761</v>
      </c>
      <c r="C383" s="103" t="s">
        <v>39</v>
      </c>
      <c r="D383" s="191">
        <v>57</v>
      </c>
      <c r="E383" s="190">
        <v>66</v>
      </c>
      <c r="F383" s="190">
        <v>117</v>
      </c>
      <c r="G383" s="190">
        <v>126</v>
      </c>
      <c r="H383" s="193" t="s">
        <v>10</v>
      </c>
      <c r="I383" s="193" t="s">
        <v>10</v>
      </c>
      <c r="J383" s="190">
        <v>149</v>
      </c>
      <c r="K383" s="191">
        <f t="shared" si="15"/>
        <v>515</v>
      </c>
    </row>
    <row r="384" spans="2:11" s="114" customFormat="1" x14ac:dyDescent="0.35">
      <c r="B384" s="125">
        <v>44762</v>
      </c>
      <c r="C384" s="120" t="s">
        <v>40</v>
      </c>
      <c r="D384" s="204">
        <f>SUM(D365:D383)</f>
        <v>1303</v>
      </c>
      <c r="E384" s="204">
        <f>SUM(E365:E383)</f>
        <v>2025</v>
      </c>
      <c r="F384" s="204">
        <f>SUM(F365:F383)</f>
        <v>2805</v>
      </c>
      <c r="G384" s="204">
        <f>SUM(G365:G383)</f>
        <v>941</v>
      </c>
      <c r="H384" s="203" t="s">
        <v>10</v>
      </c>
      <c r="I384" s="203" t="s">
        <v>10</v>
      </c>
      <c r="J384" s="204">
        <f>SUM(J365:J383)</f>
        <v>380</v>
      </c>
      <c r="K384" s="204">
        <f t="shared" si="15"/>
        <v>7454</v>
      </c>
    </row>
    <row r="385" spans="2:11" s="114" customFormat="1" x14ac:dyDescent="0.35">
      <c r="B385" s="124">
        <v>44774</v>
      </c>
      <c r="C385" s="103" t="s">
        <v>24</v>
      </c>
      <c r="D385" s="191">
        <v>452</v>
      </c>
      <c r="E385" s="191">
        <v>912</v>
      </c>
      <c r="F385" s="191">
        <v>743</v>
      </c>
      <c r="G385" s="191">
        <v>93</v>
      </c>
      <c r="H385" s="193" t="s">
        <v>10</v>
      </c>
      <c r="I385" s="193" t="s">
        <v>10</v>
      </c>
      <c r="J385" s="191">
        <v>33</v>
      </c>
      <c r="K385" s="191">
        <f t="shared" si="15"/>
        <v>2233</v>
      </c>
    </row>
    <row r="386" spans="2:11" s="114" customFormat="1" x14ac:dyDescent="0.35">
      <c r="B386" s="124">
        <v>44775</v>
      </c>
      <c r="C386" s="103" t="s">
        <v>25</v>
      </c>
      <c r="D386" s="191">
        <v>174</v>
      </c>
      <c r="E386" s="190">
        <v>231</v>
      </c>
      <c r="F386" s="190">
        <v>616</v>
      </c>
      <c r="G386" s="190">
        <v>270</v>
      </c>
      <c r="H386" s="193" t="s">
        <v>10</v>
      </c>
      <c r="I386" s="193" t="s">
        <v>10</v>
      </c>
      <c r="J386" s="190">
        <v>107</v>
      </c>
      <c r="K386" s="191">
        <f t="shared" si="15"/>
        <v>1398</v>
      </c>
    </row>
    <row r="387" spans="2:11" s="114" customFormat="1" x14ac:dyDescent="0.35">
      <c r="B387" s="124">
        <v>44776</v>
      </c>
      <c r="C387" s="103" t="s">
        <v>26</v>
      </c>
      <c r="D387" s="191">
        <v>23</v>
      </c>
      <c r="E387" s="190">
        <v>54</v>
      </c>
      <c r="F387" s="190">
        <v>106</v>
      </c>
      <c r="G387" s="190">
        <v>2</v>
      </c>
      <c r="H387" s="193" t="s">
        <v>10</v>
      </c>
      <c r="I387" s="193" t="s">
        <v>10</v>
      </c>
      <c r="J387" s="190">
        <v>1</v>
      </c>
      <c r="K387" s="191">
        <f t="shared" si="15"/>
        <v>186</v>
      </c>
    </row>
    <row r="388" spans="2:11" s="114" customFormat="1" x14ac:dyDescent="0.35">
      <c r="B388" s="124">
        <v>44777</v>
      </c>
      <c r="C388" s="103" t="s">
        <v>27</v>
      </c>
      <c r="D388" s="191">
        <v>31</v>
      </c>
      <c r="E388" s="190">
        <v>24</v>
      </c>
      <c r="F388" s="190">
        <v>34</v>
      </c>
      <c r="G388" s="190" t="s">
        <v>10</v>
      </c>
      <c r="H388" s="193" t="s">
        <v>10</v>
      </c>
      <c r="I388" s="193" t="s">
        <v>10</v>
      </c>
      <c r="J388" s="190" t="s">
        <v>10</v>
      </c>
      <c r="K388" s="191">
        <f t="shared" si="15"/>
        <v>89</v>
      </c>
    </row>
    <row r="389" spans="2:11" s="114" customFormat="1" x14ac:dyDescent="0.35">
      <c r="B389" s="124">
        <v>44778</v>
      </c>
      <c r="C389" s="103" t="s">
        <v>28</v>
      </c>
      <c r="D389" s="191">
        <v>176</v>
      </c>
      <c r="E389" s="190">
        <v>135</v>
      </c>
      <c r="F389" s="190">
        <v>225</v>
      </c>
      <c r="G389" s="190">
        <v>72</v>
      </c>
      <c r="H389" s="193" t="s">
        <v>10</v>
      </c>
      <c r="I389" s="193" t="s">
        <v>10</v>
      </c>
      <c r="J389" s="190">
        <v>28</v>
      </c>
      <c r="K389" s="191">
        <f t="shared" si="15"/>
        <v>636</v>
      </c>
    </row>
    <row r="390" spans="2:11" s="114" customFormat="1" x14ac:dyDescent="0.35">
      <c r="B390" s="124">
        <v>44779</v>
      </c>
      <c r="C390" s="103" t="s">
        <v>29</v>
      </c>
      <c r="D390" s="191">
        <v>5</v>
      </c>
      <c r="E390" s="190">
        <v>23</v>
      </c>
      <c r="F390" s="190">
        <v>38</v>
      </c>
      <c r="G390" s="190" t="s">
        <v>10</v>
      </c>
      <c r="H390" s="193" t="s">
        <v>10</v>
      </c>
      <c r="I390" s="193" t="s">
        <v>10</v>
      </c>
      <c r="J390" s="190">
        <v>1</v>
      </c>
      <c r="K390" s="191">
        <f t="shared" si="15"/>
        <v>67</v>
      </c>
    </row>
    <row r="391" spans="2:11" s="114" customFormat="1" x14ac:dyDescent="0.35">
      <c r="B391" s="124">
        <v>44780</v>
      </c>
      <c r="C391" s="103" t="s">
        <v>30</v>
      </c>
      <c r="D391" s="191">
        <v>166</v>
      </c>
      <c r="E391" s="190" t="s">
        <v>10</v>
      </c>
      <c r="F391" s="190" t="s">
        <v>10</v>
      </c>
      <c r="G391" s="190" t="s">
        <v>10</v>
      </c>
      <c r="H391" s="193" t="s">
        <v>10</v>
      </c>
      <c r="I391" s="193" t="s">
        <v>10</v>
      </c>
      <c r="J391" s="190" t="s">
        <v>10</v>
      </c>
      <c r="K391" s="191">
        <f t="shared" si="15"/>
        <v>166</v>
      </c>
    </row>
    <row r="392" spans="2:11" s="114" customFormat="1" x14ac:dyDescent="0.35">
      <c r="B392" s="124">
        <v>44781</v>
      </c>
      <c r="C392" s="103" t="s">
        <v>31</v>
      </c>
      <c r="D392" s="191">
        <v>87</v>
      </c>
      <c r="E392" s="190">
        <v>50</v>
      </c>
      <c r="F392" s="190" t="s">
        <v>10</v>
      </c>
      <c r="G392" s="190">
        <v>24</v>
      </c>
      <c r="H392" s="193" t="s">
        <v>10</v>
      </c>
      <c r="I392" s="193" t="s">
        <v>10</v>
      </c>
      <c r="J392" s="190">
        <v>5</v>
      </c>
      <c r="K392" s="191">
        <f t="shared" si="15"/>
        <v>166</v>
      </c>
    </row>
    <row r="393" spans="2:11" s="114" customFormat="1" x14ac:dyDescent="0.35">
      <c r="B393" s="124">
        <v>44782</v>
      </c>
      <c r="C393" s="103" t="s">
        <v>32</v>
      </c>
      <c r="D393" s="191">
        <v>49</v>
      </c>
      <c r="E393" s="190">
        <v>103</v>
      </c>
      <c r="F393" s="190">
        <v>107</v>
      </c>
      <c r="G393" s="190">
        <v>3</v>
      </c>
      <c r="H393" s="193" t="s">
        <v>10</v>
      </c>
      <c r="I393" s="193" t="s">
        <v>10</v>
      </c>
      <c r="J393" s="190" t="s">
        <v>10</v>
      </c>
      <c r="K393" s="191">
        <f t="shared" si="15"/>
        <v>262</v>
      </c>
    </row>
    <row r="394" spans="2:11" s="114" customFormat="1" x14ac:dyDescent="0.35">
      <c r="B394" s="124">
        <v>44783</v>
      </c>
      <c r="C394" s="103" t="s">
        <v>33</v>
      </c>
      <c r="D394" s="191">
        <v>107</v>
      </c>
      <c r="E394" s="190">
        <v>119</v>
      </c>
      <c r="F394" s="190">
        <v>140</v>
      </c>
      <c r="G394" s="190">
        <v>10</v>
      </c>
      <c r="H394" s="193" t="s">
        <v>10</v>
      </c>
      <c r="I394" s="193" t="s">
        <v>10</v>
      </c>
      <c r="J394" s="190">
        <v>1</v>
      </c>
      <c r="K394" s="191">
        <f t="shared" si="15"/>
        <v>377</v>
      </c>
    </row>
    <row r="395" spans="2:11" s="114" customFormat="1" x14ac:dyDescent="0.35">
      <c r="B395" s="124">
        <v>44784</v>
      </c>
      <c r="C395" s="103" t="s">
        <v>180</v>
      </c>
      <c r="D395" s="191">
        <v>9</v>
      </c>
      <c r="E395" s="190">
        <v>124</v>
      </c>
      <c r="F395" s="190">
        <v>321</v>
      </c>
      <c r="G395" s="190">
        <v>340</v>
      </c>
      <c r="H395" s="193" t="s">
        <v>10</v>
      </c>
      <c r="I395" s="193" t="s">
        <v>10</v>
      </c>
      <c r="J395" s="190">
        <v>50</v>
      </c>
      <c r="K395" s="191">
        <f t="shared" si="15"/>
        <v>844</v>
      </c>
    </row>
    <row r="396" spans="2:11" s="114" customFormat="1" x14ac:dyDescent="0.35">
      <c r="B396" s="124">
        <v>44785</v>
      </c>
      <c r="C396" s="103" t="s">
        <v>34</v>
      </c>
      <c r="D396" s="191" t="s">
        <v>10</v>
      </c>
      <c r="E396" s="190" t="s">
        <v>10</v>
      </c>
      <c r="F396" s="190">
        <v>52</v>
      </c>
      <c r="G396" s="190" t="s">
        <v>10</v>
      </c>
      <c r="H396" s="193" t="s">
        <v>10</v>
      </c>
      <c r="I396" s="193" t="s">
        <v>10</v>
      </c>
      <c r="J396" s="190" t="s">
        <v>10</v>
      </c>
      <c r="K396" s="191">
        <f t="shared" si="15"/>
        <v>52</v>
      </c>
    </row>
    <row r="397" spans="2:11" s="114" customFormat="1" x14ac:dyDescent="0.35">
      <c r="B397" s="124">
        <v>44786</v>
      </c>
      <c r="C397" s="103" t="s">
        <v>35</v>
      </c>
      <c r="D397" s="191" t="s">
        <v>10</v>
      </c>
      <c r="E397" s="190" t="s">
        <v>10</v>
      </c>
      <c r="F397" s="190">
        <v>2</v>
      </c>
      <c r="G397" s="190" t="s">
        <v>10</v>
      </c>
      <c r="H397" s="193" t="s">
        <v>10</v>
      </c>
      <c r="I397" s="193" t="s">
        <v>10</v>
      </c>
      <c r="J397" s="190" t="s">
        <v>10</v>
      </c>
      <c r="K397" s="191">
        <f t="shared" si="15"/>
        <v>2</v>
      </c>
    </row>
    <row r="398" spans="2:11" s="114" customFormat="1" x14ac:dyDescent="0.35">
      <c r="B398" s="124">
        <v>44787</v>
      </c>
      <c r="C398" s="103" t="s">
        <v>36</v>
      </c>
      <c r="D398" s="191" t="s">
        <v>10</v>
      </c>
      <c r="E398" s="190" t="s">
        <v>10</v>
      </c>
      <c r="F398" s="190" t="s">
        <v>10</v>
      </c>
      <c r="G398" s="190" t="s">
        <v>10</v>
      </c>
      <c r="H398" s="193" t="s">
        <v>10</v>
      </c>
      <c r="I398" s="193" t="s">
        <v>10</v>
      </c>
      <c r="J398" s="190" t="s">
        <v>10</v>
      </c>
      <c r="K398" s="191" t="s">
        <v>10</v>
      </c>
    </row>
    <row r="399" spans="2:11" s="114" customFormat="1" x14ac:dyDescent="0.35">
      <c r="B399" s="124">
        <v>44788</v>
      </c>
      <c r="C399" s="103" t="s">
        <v>37</v>
      </c>
      <c r="D399" s="191" t="s">
        <v>10</v>
      </c>
      <c r="E399" s="190">
        <v>1</v>
      </c>
      <c r="F399" s="190">
        <v>3</v>
      </c>
      <c r="G399" s="190" t="s">
        <v>10</v>
      </c>
      <c r="H399" s="193" t="s">
        <v>10</v>
      </c>
      <c r="I399" s="193" t="s">
        <v>10</v>
      </c>
      <c r="J399" s="190">
        <v>2</v>
      </c>
      <c r="K399" s="191">
        <f t="shared" ref="K399:K404" si="16">SUM(D399:J399)</f>
        <v>6</v>
      </c>
    </row>
    <row r="400" spans="2:11" s="114" customFormat="1" x14ac:dyDescent="0.35">
      <c r="B400" s="124">
        <v>44789</v>
      </c>
      <c r="C400" s="103" t="s">
        <v>41</v>
      </c>
      <c r="D400" s="191" t="s">
        <v>10</v>
      </c>
      <c r="E400" s="190">
        <v>313</v>
      </c>
      <c r="F400" s="221">
        <v>84</v>
      </c>
      <c r="G400" s="190" t="s">
        <v>10</v>
      </c>
      <c r="H400" s="193" t="s">
        <v>10</v>
      </c>
      <c r="I400" s="193" t="s">
        <v>10</v>
      </c>
      <c r="J400" s="190">
        <v>1</v>
      </c>
      <c r="K400" s="191">
        <f t="shared" si="16"/>
        <v>398</v>
      </c>
    </row>
    <row r="401" spans="2:11" s="114" customFormat="1" x14ac:dyDescent="0.35">
      <c r="B401" s="124">
        <v>44790</v>
      </c>
      <c r="C401" s="103" t="s">
        <v>38</v>
      </c>
      <c r="D401" s="191" t="s">
        <v>10</v>
      </c>
      <c r="E401" s="190" t="s">
        <v>10</v>
      </c>
      <c r="F401" s="190">
        <v>6</v>
      </c>
      <c r="G401" s="190" t="s">
        <v>10</v>
      </c>
      <c r="H401" s="193" t="s">
        <v>10</v>
      </c>
      <c r="I401" s="193" t="s">
        <v>10</v>
      </c>
      <c r="J401" s="190" t="s">
        <v>10</v>
      </c>
      <c r="K401" s="191">
        <f t="shared" si="16"/>
        <v>6</v>
      </c>
    </row>
    <row r="402" spans="2:11" s="114" customFormat="1" x14ac:dyDescent="0.35">
      <c r="B402" s="124">
        <v>44791</v>
      </c>
      <c r="C402" s="103" t="s">
        <v>42</v>
      </c>
      <c r="D402" s="191" t="s">
        <v>10</v>
      </c>
      <c r="E402" s="190">
        <v>16</v>
      </c>
      <c r="F402" s="190">
        <v>12</v>
      </c>
      <c r="G402" s="190">
        <v>1</v>
      </c>
      <c r="H402" s="193" t="s">
        <v>10</v>
      </c>
      <c r="I402" s="193" t="s">
        <v>10</v>
      </c>
      <c r="J402" s="190">
        <v>3</v>
      </c>
      <c r="K402" s="191">
        <f t="shared" si="16"/>
        <v>32</v>
      </c>
    </row>
    <row r="403" spans="2:11" s="114" customFormat="1" x14ac:dyDescent="0.35">
      <c r="B403" s="124">
        <v>44792</v>
      </c>
      <c r="C403" s="103" t="s">
        <v>39</v>
      </c>
      <c r="D403" s="191" t="s">
        <v>10</v>
      </c>
      <c r="E403" s="190" t="s">
        <v>10</v>
      </c>
      <c r="F403" s="190">
        <v>337</v>
      </c>
      <c r="G403" s="190" t="s">
        <v>10</v>
      </c>
      <c r="H403" s="193" t="s">
        <v>10</v>
      </c>
      <c r="I403" s="193" t="s">
        <v>10</v>
      </c>
      <c r="J403" s="190">
        <v>68</v>
      </c>
      <c r="K403" s="191">
        <f t="shared" si="16"/>
        <v>405</v>
      </c>
    </row>
    <row r="404" spans="2:11" s="114" customFormat="1" x14ac:dyDescent="0.35">
      <c r="B404" s="125">
        <v>44793</v>
      </c>
      <c r="C404" s="120" t="s">
        <v>40</v>
      </c>
      <c r="D404" s="204">
        <f>SUM(D385:D403)</f>
        <v>1279</v>
      </c>
      <c r="E404" s="204">
        <f>SUM(E385:E403)</f>
        <v>2105</v>
      </c>
      <c r="F404" s="204">
        <f>SUM(F385:F403)</f>
        <v>2826</v>
      </c>
      <c r="G404" s="204">
        <f>SUM(G385:G403)</f>
        <v>815</v>
      </c>
      <c r="H404" s="203" t="s">
        <v>10</v>
      </c>
      <c r="I404" s="203" t="s">
        <v>10</v>
      </c>
      <c r="J404" s="204">
        <f>SUM(J385:J403)</f>
        <v>300</v>
      </c>
      <c r="K404" s="204">
        <f t="shared" si="16"/>
        <v>7325</v>
      </c>
    </row>
    <row r="405" spans="2:11" s="114" customFormat="1" x14ac:dyDescent="0.35">
      <c r="B405" s="124">
        <v>44805</v>
      </c>
      <c r="C405" s="103" t="s">
        <v>24</v>
      </c>
      <c r="D405" s="191">
        <v>434</v>
      </c>
      <c r="E405" s="191">
        <v>824</v>
      </c>
      <c r="F405" s="191">
        <v>693</v>
      </c>
      <c r="G405" s="191">
        <v>80</v>
      </c>
      <c r="H405" s="193" t="s">
        <v>10</v>
      </c>
      <c r="I405" s="193" t="s">
        <v>10</v>
      </c>
      <c r="J405" s="191">
        <v>15</v>
      </c>
      <c r="K405" s="191">
        <f t="shared" ref="K405:K417" si="17">+SUM(D405:J405)</f>
        <v>2046</v>
      </c>
    </row>
    <row r="406" spans="2:11" s="114" customFormat="1" x14ac:dyDescent="0.35">
      <c r="B406" s="124">
        <v>44806</v>
      </c>
      <c r="C406" s="103" t="s">
        <v>25</v>
      </c>
      <c r="D406" s="191">
        <v>121</v>
      </c>
      <c r="E406" s="190">
        <v>270</v>
      </c>
      <c r="F406" s="190">
        <v>574</v>
      </c>
      <c r="G406" s="190">
        <v>267</v>
      </c>
      <c r="H406" s="193" t="s">
        <v>10</v>
      </c>
      <c r="I406" s="193" t="s">
        <v>10</v>
      </c>
      <c r="J406" s="190">
        <v>134</v>
      </c>
      <c r="K406" s="191">
        <f t="shared" si="17"/>
        <v>1366</v>
      </c>
    </row>
    <row r="407" spans="2:11" s="114" customFormat="1" x14ac:dyDescent="0.35">
      <c r="B407" s="124">
        <v>44807</v>
      </c>
      <c r="C407" s="103" t="s">
        <v>26</v>
      </c>
      <c r="D407" s="191">
        <v>12</v>
      </c>
      <c r="E407" s="190">
        <v>78</v>
      </c>
      <c r="F407" s="190">
        <v>83</v>
      </c>
      <c r="G407" s="190">
        <v>4</v>
      </c>
      <c r="H407" s="193" t="s">
        <v>10</v>
      </c>
      <c r="I407" s="193" t="s">
        <v>10</v>
      </c>
      <c r="J407" s="190" t="s">
        <v>10</v>
      </c>
      <c r="K407" s="191">
        <f t="shared" si="17"/>
        <v>177</v>
      </c>
    </row>
    <row r="408" spans="2:11" s="114" customFormat="1" x14ac:dyDescent="0.35">
      <c r="B408" s="124">
        <v>44808</v>
      </c>
      <c r="C408" s="103" t="s">
        <v>27</v>
      </c>
      <c r="D408" s="191">
        <v>22</v>
      </c>
      <c r="E408" s="190">
        <v>41</v>
      </c>
      <c r="F408" s="190">
        <v>45</v>
      </c>
      <c r="G408" s="190">
        <v>1</v>
      </c>
      <c r="H408" s="193" t="s">
        <v>10</v>
      </c>
      <c r="I408" s="193" t="s">
        <v>10</v>
      </c>
      <c r="J408" s="190" t="s">
        <v>10</v>
      </c>
      <c r="K408" s="191">
        <f t="shared" si="17"/>
        <v>109</v>
      </c>
    </row>
    <row r="409" spans="2:11" s="114" customFormat="1" x14ac:dyDescent="0.35">
      <c r="B409" s="124">
        <v>44809</v>
      </c>
      <c r="C409" s="103" t="s">
        <v>28</v>
      </c>
      <c r="D409" s="191">
        <v>170</v>
      </c>
      <c r="E409" s="190">
        <v>117</v>
      </c>
      <c r="F409" s="190">
        <v>218</v>
      </c>
      <c r="G409" s="190">
        <v>88</v>
      </c>
      <c r="H409" s="193" t="s">
        <v>10</v>
      </c>
      <c r="I409" s="193" t="s">
        <v>10</v>
      </c>
      <c r="J409" s="190">
        <v>23</v>
      </c>
      <c r="K409" s="191">
        <f t="shared" si="17"/>
        <v>616</v>
      </c>
    </row>
    <row r="410" spans="2:11" s="114" customFormat="1" x14ac:dyDescent="0.35">
      <c r="B410" s="124">
        <v>44810</v>
      </c>
      <c r="C410" s="103" t="s">
        <v>29</v>
      </c>
      <c r="D410" s="191">
        <v>6</v>
      </c>
      <c r="E410" s="190">
        <v>11</v>
      </c>
      <c r="F410" s="190">
        <v>24</v>
      </c>
      <c r="G410" s="190" t="s">
        <v>10</v>
      </c>
      <c r="H410" s="193" t="s">
        <v>10</v>
      </c>
      <c r="I410" s="193" t="s">
        <v>10</v>
      </c>
      <c r="J410" s="190">
        <v>1</v>
      </c>
      <c r="K410" s="191">
        <f t="shared" si="17"/>
        <v>42</v>
      </c>
    </row>
    <row r="411" spans="2:11" s="114" customFormat="1" x14ac:dyDescent="0.35">
      <c r="B411" s="124">
        <v>44811</v>
      </c>
      <c r="C411" s="103" t="s">
        <v>30</v>
      </c>
      <c r="D411" s="191">
        <v>152</v>
      </c>
      <c r="E411" s="190" t="s">
        <v>10</v>
      </c>
      <c r="F411" s="190" t="s">
        <v>10</v>
      </c>
      <c r="G411" s="190" t="s">
        <v>10</v>
      </c>
      <c r="H411" s="193" t="s">
        <v>10</v>
      </c>
      <c r="I411" s="193" t="s">
        <v>10</v>
      </c>
      <c r="J411" s="190" t="s">
        <v>10</v>
      </c>
      <c r="K411" s="191">
        <f t="shared" si="17"/>
        <v>152</v>
      </c>
    </row>
    <row r="412" spans="2:11" s="114" customFormat="1" x14ac:dyDescent="0.35">
      <c r="B412" s="124">
        <v>44812</v>
      </c>
      <c r="C412" s="103" t="s">
        <v>31</v>
      </c>
      <c r="D412" s="191">
        <v>91</v>
      </c>
      <c r="E412" s="190">
        <v>40</v>
      </c>
      <c r="F412" s="190">
        <v>315</v>
      </c>
      <c r="G412" s="190">
        <v>17</v>
      </c>
      <c r="H412" s="193" t="s">
        <v>10</v>
      </c>
      <c r="I412" s="193" t="s">
        <v>10</v>
      </c>
      <c r="J412" s="190">
        <v>2</v>
      </c>
      <c r="K412" s="191">
        <f t="shared" si="17"/>
        <v>465</v>
      </c>
    </row>
    <row r="413" spans="2:11" s="114" customFormat="1" x14ac:dyDescent="0.35">
      <c r="B413" s="124">
        <v>44813</v>
      </c>
      <c r="C413" s="103" t="s">
        <v>32</v>
      </c>
      <c r="D413" s="191">
        <v>60</v>
      </c>
      <c r="E413" s="190">
        <v>164</v>
      </c>
      <c r="F413" s="190">
        <v>153</v>
      </c>
      <c r="G413" s="190">
        <v>5</v>
      </c>
      <c r="H413" s="193" t="s">
        <v>10</v>
      </c>
      <c r="I413" s="193" t="s">
        <v>10</v>
      </c>
      <c r="J413" s="190" t="s">
        <v>10</v>
      </c>
      <c r="K413" s="191">
        <f t="shared" si="17"/>
        <v>382</v>
      </c>
    </row>
    <row r="414" spans="2:11" s="114" customFormat="1" x14ac:dyDescent="0.35">
      <c r="B414" s="124">
        <v>44814</v>
      </c>
      <c r="C414" s="103" t="s">
        <v>33</v>
      </c>
      <c r="D414" s="191">
        <v>113</v>
      </c>
      <c r="E414" s="190">
        <v>125</v>
      </c>
      <c r="F414" s="190">
        <v>117</v>
      </c>
      <c r="G414" s="190">
        <v>12</v>
      </c>
      <c r="H414" s="193" t="s">
        <v>10</v>
      </c>
      <c r="I414" s="193" t="s">
        <v>10</v>
      </c>
      <c r="J414" s="190">
        <v>5</v>
      </c>
      <c r="K414" s="191">
        <f t="shared" si="17"/>
        <v>372</v>
      </c>
    </row>
    <row r="415" spans="2:11" s="114" customFormat="1" x14ac:dyDescent="0.35">
      <c r="B415" s="124">
        <v>44815</v>
      </c>
      <c r="C415" s="103" t="s">
        <v>180</v>
      </c>
      <c r="D415" s="191">
        <v>7</v>
      </c>
      <c r="E415" s="190">
        <v>200</v>
      </c>
      <c r="F415" s="190">
        <v>98</v>
      </c>
      <c r="G415" s="190">
        <v>456</v>
      </c>
      <c r="H415" s="193" t="s">
        <v>10</v>
      </c>
      <c r="I415" s="193" t="s">
        <v>10</v>
      </c>
      <c r="J415" s="190">
        <v>35</v>
      </c>
      <c r="K415" s="191">
        <f t="shared" si="17"/>
        <v>796</v>
      </c>
    </row>
    <row r="416" spans="2:11" s="114" customFormat="1" x14ac:dyDescent="0.35">
      <c r="B416" s="124">
        <v>44816</v>
      </c>
      <c r="C416" s="103" t="s">
        <v>34</v>
      </c>
      <c r="D416" s="191" t="s">
        <v>10</v>
      </c>
      <c r="E416" s="190" t="s">
        <v>10</v>
      </c>
      <c r="F416" s="190">
        <v>70</v>
      </c>
      <c r="G416" s="190" t="s">
        <v>10</v>
      </c>
      <c r="H416" s="193" t="s">
        <v>10</v>
      </c>
      <c r="I416" s="193" t="s">
        <v>10</v>
      </c>
      <c r="J416" s="190" t="s">
        <v>10</v>
      </c>
      <c r="K416" s="191">
        <f t="shared" si="17"/>
        <v>70</v>
      </c>
    </row>
    <row r="417" spans="2:11" s="114" customFormat="1" x14ac:dyDescent="0.35">
      <c r="B417" s="124">
        <v>44817</v>
      </c>
      <c r="C417" s="103" t="s">
        <v>35</v>
      </c>
      <c r="D417" s="191" t="s">
        <v>10</v>
      </c>
      <c r="E417" s="190" t="s">
        <v>10</v>
      </c>
      <c r="F417" s="190">
        <v>4</v>
      </c>
      <c r="G417" s="190" t="s">
        <v>10</v>
      </c>
      <c r="H417" s="193" t="s">
        <v>10</v>
      </c>
      <c r="I417" s="193" t="s">
        <v>10</v>
      </c>
      <c r="J417" s="190" t="s">
        <v>10</v>
      </c>
      <c r="K417" s="191">
        <f t="shared" si="17"/>
        <v>4</v>
      </c>
    </row>
    <row r="418" spans="2:11" s="114" customFormat="1" x14ac:dyDescent="0.35">
      <c r="B418" s="124">
        <v>44818</v>
      </c>
      <c r="C418" s="103" t="s">
        <v>36</v>
      </c>
      <c r="D418" s="191" t="s">
        <v>10</v>
      </c>
      <c r="E418" s="190" t="s">
        <v>10</v>
      </c>
      <c r="F418" s="190" t="s">
        <v>10</v>
      </c>
      <c r="G418" s="190" t="s">
        <v>10</v>
      </c>
      <c r="H418" s="193" t="s">
        <v>10</v>
      </c>
      <c r="I418" s="193" t="s">
        <v>10</v>
      </c>
      <c r="J418" s="190" t="s">
        <v>10</v>
      </c>
      <c r="K418" s="191" t="s">
        <v>10</v>
      </c>
    </row>
    <row r="419" spans="2:11" s="114" customFormat="1" x14ac:dyDescent="0.35">
      <c r="B419" s="124">
        <v>44819</v>
      </c>
      <c r="C419" s="103" t="s">
        <v>37</v>
      </c>
      <c r="D419" s="191" t="s">
        <v>10</v>
      </c>
      <c r="E419" s="190" t="s">
        <v>10</v>
      </c>
      <c r="F419" s="190">
        <v>5</v>
      </c>
      <c r="G419" s="190" t="s">
        <v>10</v>
      </c>
      <c r="H419" s="193" t="s">
        <v>10</v>
      </c>
      <c r="I419" s="193" t="s">
        <v>10</v>
      </c>
      <c r="J419" s="190">
        <v>2</v>
      </c>
      <c r="K419" s="191">
        <f t="shared" ref="K419:K424" si="18">+SUM(D419:J419)</f>
        <v>7</v>
      </c>
    </row>
    <row r="420" spans="2:11" s="114" customFormat="1" x14ac:dyDescent="0.35">
      <c r="B420" s="124">
        <v>44820</v>
      </c>
      <c r="C420" s="103" t="s">
        <v>41</v>
      </c>
      <c r="D420" s="191" t="s">
        <v>10</v>
      </c>
      <c r="E420" s="190">
        <v>306</v>
      </c>
      <c r="F420" s="221">
        <v>316</v>
      </c>
      <c r="G420" s="190">
        <v>3</v>
      </c>
      <c r="H420" s="193" t="s">
        <v>10</v>
      </c>
      <c r="I420" s="193" t="s">
        <v>10</v>
      </c>
      <c r="J420" s="190" t="s">
        <v>10</v>
      </c>
      <c r="K420" s="191">
        <f t="shared" si="18"/>
        <v>625</v>
      </c>
    </row>
    <row r="421" spans="2:11" s="114" customFormat="1" x14ac:dyDescent="0.35">
      <c r="B421" s="124">
        <v>44821</v>
      </c>
      <c r="C421" s="103" t="s">
        <v>38</v>
      </c>
      <c r="D421" s="191" t="s">
        <v>10</v>
      </c>
      <c r="E421" s="190" t="s">
        <v>10</v>
      </c>
      <c r="F421" s="190" t="s">
        <v>10</v>
      </c>
      <c r="G421" s="190">
        <v>1</v>
      </c>
      <c r="H421" s="193" t="s">
        <v>10</v>
      </c>
      <c r="I421" s="193" t="s">
        <v>10</v>
      </c>
      <c r="J421" s="190" t="s">
        <v>10</v>
      </c>
      <c r="K421" s="191">
        <f t="shared" si="18"/>
        <v>1</v>
      </c>
    </row>
    <row r="422" spans="2:11" s="114" customFormat="1" x14ac:dyDescent="0.35">
      <c r="B422" s="124">
        <v>44822</v>
      </c>
      <c r="C422" s="103" t="s">
        <v>42</v>
      </c>
      <c r="D422" s="191" t="s">
        <v>10</v>
      </c>
      <c r="E422" s="190">
        <v>16</v>
      </c>
      <c r="F422" s="190">
        <v>9</v>
      </c>
      <c r="G422" s="190">
        <v>2</v>
      </c>
      <c r="H422" s="193" t="s">
        <v>10</v>
      </c>
      <c r="I422" s="193" t="s">
        <v>10</v>
      </c>
      <c r="J422" s="190" t="s">
        <v>10</v>
      </c>
      <c r="K422" s="191">
        <f t="shared" si="18"/>
        <v>27</v>
      </c>
    </row>
    <row r="423" spans="2:11" s="114" customFormat="1" x14ac:dyDescent="0.35">
      <c r="B423" s="124">
        <v>44823</v>
      </c>
      <c r="C423" s="103" t="s">
        <v>39</v>
      </c>
      <c r="D423" s="191" t="s">
        <v>10</v>
      </c>
      <c r="E423" s="190" t="s">
        <v>10</v>
      </c>
      <c r="F423" s="190">
        <v>20</v>
      </c>
      <c r="G423" s="190" t="s">
        <v>10</v>
      </c>
      <c r="H423" s="193" t="s">
        <v>10</v>
      </c>
      <c r="I423" s="193" t="s">
        <v>10</v>
      </c>
      <c r="J423" s="190">
        <v>134</v>
      </c>
      <c r="K423" s="191">
        <f t="shared" si="18"/>
        <v>154</v>
      </c>
    </row>
    <row r="424" spans="2:11" s="114" customFormat="1" x14ac:dyDescent="0.35">
      <c r="B424" s="125">
        <v>44824</v>
      </c>
      <c r="C424" s="120" t="s">
        <v>40</v>
      </c>
      <c r="D424" s="204">
        <f>SUM(D405:D423)</f>
        <v>1188</v>
      </c>
      <c r="E424" s="204">
        <f>SUM(E405:E423)</f>
        <v>2192</v>
      </c>
      <c r="F424" s="204">
        <f>SUM(F405:F423)</f>
        <v>2744</v>
      </c>
      <c r="G424" s="204">
        <f>SUM(G405:G423)</f>
        <v>936</v>
      </c>
      <c r="H424" s="203" t="s">
        <v>10</v>
      </c>
      <c r="I424" s="203" t="s">
        <v>10</v>
      </c>
      <c r="J424" s="204">
        <f>SUM(J405:J423)</f>
        <v>351</v>
      </c>
      <c r="K424" s="204">
        <f t="shared" si="18"/>
        <v>7411</v>
      </c>
    </row>
    <row r="425" spans="2:11" s="114" customFormat="1" x14ac:dyDescent="0.35">
      <c r="B425" s="277" t="s">
        <v>12</v>
      </c>
      <c r="C425" s="278"/>
      <c r="D425" s="239">
        <f>+SUM(D384+D404+D424)</f>
        <v>3770</v>
      </c>
      <c r="E425" s="239">
        <f>+SUM(E384+E404+E424)</f>
        <v>6322</v>
      </c>
      <c r="F425" s="239">
        <f>+SUM(F384+F404+F424)</f>
        <v>8375</v>
      </c>
      <c r="G425" s="239">
        <f>+SUM(G384+G404+G424)</f>
        <v>2692</v>
      </c>
      <c r="H425" s="239" t="s">
        <v>10</v>
      </c>
      <c r="I425" s="239" t="s">
        <v>10</v>
      </c>
      <c r="J425" s="239">
        <f>+SUM(J384+J404+J424)</f>
        <v>1031</v>
      </c>
      <c r="K425" s="239">
        <f>+SUM(K384+K404+K424)</f>
        <v>22190</v>
      </c>
    </row>
    <row r="426" spans="2:11" s="114" customFormat="1" x14ac:dyDescent="0.35">
      <c r="B426" s="124">
        <v>44835</v>
      </c>
      <c r="C426" s="103" t="s">
        <v>24</v>
      </c>
      <c r="D426" s="191">
        <v>400</v>
      </c>
      <c r="E426" s="191">
        <v>797</v>
      </c>
      <c r="F426" s="191">
        <v>661</v>
      </c>
      <c r="G426" s="191">
        <v>68</v>
      </c>
      <c r="H426" s="193" t="s">
        <v>10</v>
      </c>
      <c r="I426" s="193" t="s">
        <v>10</v>
      </c>
      <c r="J426" s="191">
        <v>36</v>
      </c>
      <c r="K426" s="191">
        <f t="shared" ref="K426:K438" si="19">SUM(D426:J426)</f>
        <v>1962</v>
      </c>
    </row>
    <row r="427" spans="2:11" s="114" customFormat="1" x14ac:dyDescent="0.35">
      <c r="B427" s="124">
        <v>44836</v>
      </c>
      <c r="C427" s="103" t="s">
        <v>25</v>
      </c>
      <c r="D427" s="191">
        <v>154</v>
      </c>
      <c r="E427" s="190">
        <v>206</v>
      </c>
      <c r="F427" s="190">
        <v>652</v>
      </c>
      <c r="G427" s="190">
        <v>235</v>
      </c>
      <c r="H427" s="193" t="s">
        <v>10</v>
      </c>
      <c r="I427" s="193" t="s">
        <v>10</v>
      </c>
      <c r="J427" s="190">
        <v>86</v>
      </c>
      <c r="K427" s="191">
        <f t="shared" si="19"/>
        <v>1333</v>
      </c>
    </row>
    <row r="428" spans="2:11" s="114" customFormat="1" x14ac:dyDescent="0.35">
      <c r="B428" s="124">
        <v>44837</v>
      </c>
      <c r="C428" s="103" t="s">
        <v>26</v>
      </c>
      <c r="D428" s="191">
        <v>14</v>
      </c>
      <c r="E428" s="190">
        <v>74</v>
      </c>
      <c r="F428" s="190">
        <v>110</v>
      </c>
      <c r="G428" s="190">
        <v>1</v>
      </c>
      <c r="H428" s="193" t="s">
        <v>10</v>
      </c>
      <c r="I428" s="193" t="s">
        <v>10</v>
      </c>
      <c r="J428" s="190">
        <v>1</v>
      </c>
      <c r="K428" s="191">
        <f t="shared" si="19"/>
        <v>200</v>
      </c>
    </row>
    <row r="429" spans="2:11" s="114" customFormat="1" x14ac:dyDescent="0.35">
      <c r="B429" s="124">
        <v>44838</v>
      </c>
      <c r="C429" s="103" t="s">
        <v>27</v>
      </c>
      <c r="D429" s="191">
        <v>27</v>
      </c>
      <c r="E429" s="190">
        <v>36</v>
      </c>
      <c r="F429" s="190">
        <v>35</v>
      </c>
      <c r="G429" s="190" t="s">
        <v>10</v>
      </c>
      <c r="H429" s="193" t="s">
        <v>10</v>
      </c>
      <c r="I429" s="193" t="s">
        <v>10</v>
      </c>
      <c r="J429" s="190" t="s">
        <v>10</v>
      </c>
      <c r="K429" s="191">
        <f t="shared" si="19"/>
        <v>98</v>
      </c>
    </row>
    <row r="430" spans="2:11" s="114" customFormat="1" x14ac:dyDescent="0.35">
      <c r="B430" s="124">
        <v>44839</v>
      </c>
      <c r="C430" s="103" t="s">
        <v>28</v>
      </c>
      <c r="D430" s="191">
        <v>215</v>
      </c>
      <c r="E430" s="190">
        <v>105</v>
      </c>
      <c r="F430" s="190">
        <v>161</v>
      </c>
      <c r="G430" s="190">
        <v>60</v>
      </c>
      <c r="H430" s="193" t="s">
        <v>10</v>
      </c>
      <c r="I430" s="193" t="s">
        <v>10</v>
      </c>
      <c r="J430" s="190">
        <v>21</v>
      </c>
      <c r="K430" s="191">
        <f t="shared" si="19"/>
        <v>562</v>
      </c>
    </row>
    <row r="431" spans="2:11" s="114" customFormat="1" x14ac:dyDescent="0.35">
      <c r="B431" s="124">
        <v>44840</v>
      </c>
      <c r="C431" s="103" t="s">
        <v>29</v>
      </c>
      <c r="D431" s="191">
        <v>4</v>
      </c>
      <c r="E431" s="190">
        <v>29</v>
      </c>
      <c r="F431" s="190">
        <v>29</v>
      </c>
      <c r="G431" s="190">
        <v>3</v>
      </c>
      <c r="H431" s="193" t="s">
        <v>10</v>
      </c>
      <c r="I431" s="193" t="s">
        <v>10</v>
      </c>
      <c r="J431" s="190" t="s">
        <v>10</v>
      </c>
      <c r="K431" s="191">
        <f t="shared" si="19"/>
        <v>65</v>
      </c>
    </row>
    <row r="432" spans="2:11" s="114" customFormat="1" x14ac:dyDescent="0.35">
      <c r="B432" s="124">
        <v>44841</v>
      </c>
      <c r="C432" s="103" t="s">
        <v>30</v>
      </c>
      <c r="D432" s="191">
        <v>181</v>
      </c>
      <c r="E432" s="190" t="s">
        <v>10</v>
      </c>
      <c r="F432" s="190" t="s">
        <v>10</v>
      </c>
      <c r="G432" s="190" t="s">
        <v>10</v>
      </c>
      <c r="H432" s="193" t="s">
        <v>10</v>
      </c>
      <c r="I432" s="193" t="s">
        <v>10</v>
      </c>
      <c r="J432" s="190" t="s">
        <v>10</v>
      </c>
      <c r="K432" s="191">
        <f t="shared" si="19"/>
        <v>181</v>
      </c>
    </row>
    <row r="433" spans="2:11" s="114" customFormat="1" x14ac:dyDescent="0.35">
      <c r="B433" s="124">
        <v>44842</v>
      </c>
      <c r="C433" s="103" t="s">
        <v>31</v>
      </c>
      <c r="D433" s="191">
        <v>71</v>
      </c>
      <c r="E433" s="190">
        <v>42</v>
      </c>
      <c r="F433" s="190">
        <v>212</v>
      </c>
      <c r="G433" s="190">
        <v>24</v>
      </c>
      <c r="H433" s="193" t="s">
        <v>10</v>
      </c>
      <c r="I433" s="193" t="s">
        <v>10</v>
      </c>
      <c r="J433" s="190" t="s">
        <v>10</v>
      </c>
      <c r="K433" s="191">
        <f t="shared" si="19"/>
        <v>349</v>
      </c>
    </row>
    <row r="434" spans="2:11" s="114" customFormat="1" x14ac:dyDescent="0.35">
      <c r="B434" s="124">
        <v>44843</v>
      </c>
      <c r="C434" s="103" t="s">
        <v>32</v>
      </c>
      <c r="D434" s="191">
        <v>59</v>
      </c>
      <c r="E434" s="190">
        <v>85</v>
      </c>
      <c r="F434" s="190">
        <v>103</v>
      </c>
      <c r="G434" s="190">
        <v>7</v>
      </c>
      <c r="H434" s="193" t="s">
        <v>10</v>
      </c>
      <c r="I434" s="193" t="s">
        <v>10</v>
      </c>
      <c r="J434" s="190">
        <v>1</v>
      </c>
      <c r="K434" s="191">
        <f t="shared" si="19"/>
        <v>255</v>
      </c>
    </row>
    <row r="435" spans="2:11" s="114" customFormat="1" x14ac:dyDescent="0.35">
      <c r="B435" s="124">
        <v>44844</v>
      </c>
      <c r="C435" s="103" t="s">
        <v>33</v>
      </c>
      <c r="D435" s="191">
        <v>103</v>
      </c>
      <c r="E435" s="190">
        <v>114</v>
      </c>
      <c r="F435" s="190">
        <v>98</v>
      </c>
      <c r="G435" s="190">
        <v>8</v>
      </c>
      <c r="H435" s="193" t="s">
        <v>10</v>
      </c>
      <c r="I435" s="193" t="s">
        <v>10</v>
      </c>
      <c r="J435" s="190">
        <v>1</v>
      </c>
      <c r="K435" s="191">
        <f t="shared" si="19"/>
        <v>324</v>
      </c>
    </row>
    <row r="436" spans="2:11" s="114" customFormat="1" x14ac:dyDescent="0.35">
      <c r="B436" s="124">
        <v>44845</v>
      </c>
      <c r="C436" s="103" t="s">
        <v>180</v>
      </c>
      <c r="D436" s="191">
        <v>2</v>
      </c>
      <c r="E436" s="190">
        <v>150</v>
      </c>
      <c r="F436" s="190">
        <v>63</v>
      </c>
      <c r="G436" s="190">
        <v>338</v>
      </c>
      <c r="H436" s="193" t="s">
        <v>10</v>
      </c>
      <c r="I436" s="193" t="s">
        <v>10</v>
      </c>
      <c r="J436" s="190">
        <v>38</v>
      </c>
      <c r="K436" s="191">
        <f t="shared" si="19"/>
        <v>591</v>
      </c>
    </row>
    <row r="437" spans="2:11" s="114" customFormat="1" x14ac:dyDescent="0.35">
      <c r="B437" s="124">
        <v>44846</v>
      </c>
      <c r="C437" s="103" t="s">
        <v>34</v>
      </c>
      <c r="D437" s="191" t="s">
        <v>10</v>
      </c>
      <c r="E437" s="190" t="s">
        <v>10</v>
      </c>
      <c r="F437" s="190">
        <v>56</v>
      </c>
      <c r="G437" s="190" t="s">
        <v>10</v>
      </c>
      <c r="H437" s="193" t="s">
        <v>10</v>
      </c>
      <c r="I437" s="193" t="s">
        <v>10</v>
      </c>
      <c r="J437" s="190" t="s">
        <v>10</v>
      </c>
      <c r="K437" s="191">
        <f t="shared" si="19"/>
        <v>56</v>
      </c>
    </row>
    <row r="438" spans="2:11" s="114" customFormat="1" x14ac:dyDescent="0.35">
      <c r="B438" s="124">
        <v>44847</v>
      </c>
      <c r="C438" s="103" t="s">
        <v>35</v>
      </c>
      <c r="D438" s="191" t="s">
        <v>10</v>
      </c>
      <c r="E438" s="190" t="s">
        <v>10</v>
      </c>
      <c r="F438" s="190">
        <v>2</v>
      </c>
      <c r="G438" s="190" t="s">
        <v>10</v>
      </c>
      <c r="H438" s="193" t="s">
        <v>10</v>
      </c>
      <c r="I438" s="193" t="s">
        <v>10</v>
      </c>
      <c r="J438" s="190" t="s">
        <v>10</v>
      </c>
      <c r="K438" s="191">
        <f t="shared" si="19"/>
        <v>2</v>
      </c>
    </row>
    <row r="439" spans="2:11" s="114" customFormat="1" x14ac:dyDescent="0.35">
      <c r="B439" s="124">
        <v>44848</v>
      </c>
      <c r="C439" s="103" t="s">
        <v>36</v>
      </c>
      <c r="D439" s="191" t="s">
        <v>10</v>
      </c>
      <c r="E439" s="190" t="s">
        <v>10</v>
      </c>
      <c r="F439" s="190" t="s">
        <v>10</v>
      </c>
      <c r="G439" s="190" t="s">
        <v>10</v>
      </c>
      <c r="H439" s="193" t="s">
        <v>10</v>
      </c>
      <c r="I439" s="193" t="s">
        <v>10</v>
      </c>
      <c r="J439" s="190" t="s">
        <v>10</v>
      </c>
      <c r="K439" s="191" t="s">
        <v>10</v>
      </c>
    </row>
    <row r="440" spans="2:11" s="114" customFormat="1" x14ac:dyDescent="0.35">
      <c r="B440" s="124">
        <v>44849</v>
      </c>
      <c r="C440" s="103" t="s">
        <v>37</v>
      </c>
      <c r="D440" s="191" t="s">
        <v>10</v>
      </c>
      <c r="E440" s="190" t="s">
        <v>10</v>
      </c>
      <c r="F440" s="190" t="s">
        <v>10</v>
      </c>
      <c r="G440" s="190" t="s">
        <v>10</v>
      </c>
      <c r="H440" s="193" t="s">
        <v>10</v>
      </c>
      <c r="I440" s="193" t="s">
        <v>10</v>
      </c>
      <c r="J440" s="190">
        <v>2</v>
      </c>
      <c r="K440" s="191">
        <f t="shared" ref="K440:K445" si="20">SUM(D440:J440)</f>
        <v>2</v>
      </c>
    </row>
    <row r="441" spans="2:11" s="114" customFormat="1" x14ac:dyDescent="0.35">
      <c r="B441" s="124">
        <v>44850</v>
      </c>
      <c r="C441" s="103" t="s">
        <v>41</v>
      </c>
      <c r="D441" s="191">
        <v>2</v>
      </c>
      <c r="E441" s="190">
        <v>315</v>
      </c>
      <c r="F441" s="221">
        <v>60</v>
      </c>
      <c r="G441" s="190" t="s">
        <v>10</v>
      </c>
      <c r="H441" s="193" t="s">
        <v>10</v>
      </c>
      <c r="I441" s="193" t="s">
        <v>10</v>
      </c>
      <c r="J441" s="190" t="s">
        <v>10</v>
      </c>
      <c r="K441" s="191">
        <f t="shared" si="20"/>
        <v>377</v>
      </c>
    </row>
    <row r="442" spans="2:11" s="114" customFormat="1" x14ac:dyDescent="0.35">
      <c r="B442" s="124">
        <v>44851</v>
      </c>
      <c r="C442" s="103" t="s">
        <v>38</v>
      </c>
      <c r="D442" s="191" t="s">
        <v>10</v>
      </c>
      <c r="E442" s="190" t="s">
        <v>10</v>
      </c>
      <c r="F442" s="190">
        <v>1</v>
      </c>
      <c r="G442" s="190" t="s">
        <v>10</v>
      </c>
      <c r="H442" s="193" t="s">
        <v>10</v>
      </c>
      <c r="I442" s="193" t="s">
        <v>10</v>
      </c>
      <c r="J442" s="190">
        <v>1</v>
      </c>
      <c r="K442" s="191">
        <f t="shared" si="20"/>
        <v>2</v>
      </c>
    </row>
    <row r="443" spans="2:11" s="114" customFormat="1" x14ac:dyDescent="0.35">
      <c r="B443" s="124">
        <v>44852</v>
      </c>
      <c r="C443" s="103" t="s">
        <v>42</v>
      </c>
      <c r="D443" s="191" t="s">
        <v>10</v>
      </c>
      <c r="E443" s="190">
        <v>19</v>
      </c>
      <c r="F443" s="190">
        <v>7</v>
      </c>
      <c r="G443" s="190" t="s">
        <v>10</v>
      </c>
      <c r="H443" s="193" t="s">
        <v>10</v>
      </c>
      <c r="I443" s="193" t="s">
        <v>10</v>
      </c>
      <c r="J443" s="190" t="s">
        <v>10</v>
      </c>
      <c r="K443" s="191">
        <f t="shared" si="20"/>
        <v>26</v>
      </c>
    </row>
    <row r="444" spans="2:11" s="114" customFormat="1" x14ac:dyDescent="0.35">
      <c r="B444" s="124">
        <v>44853</v>
      </c>
      <c r="C444" s="103" t="s">
        <v>39</v>
      </c>
      <c r="D444" s="191" t="s">
        <v>10</v>
      </c>
      <c r="E444" s="190" t="s">
        <v>10</v>
      </c>
      <c r="F444" s="190">
        <v>183</v>
      </c>
      <c r="G444" s="190">
        <v>17</v>
      </c>
      <c r="H444" s="193" t="s">
        <v>10</v>
      </c>
      <c r="I444" s="193" t="s">
        <v>10</v>
      </c>
      <c r="J444" s="190">
        <v>171</v>
      </c>
      <c r="K444" s="191">
        <f t="shared" si="20"/>
        <v>371</v>
      </c>
    </row>
    <row r="445" spans="2:11" s="114" customFormat="1" x14ac:dyDescent="0.35">
      <c r="B445" s="125">
        <v>44854</v>
      </c>
      <c r="C445" s="120" t="s">
        <v>40</v>
      </c>
      <c r="D445" s="204">
        <f>SUM(D426:D444)</f>
        <v>1232</v>
      </c>
      <c r="E445" s="204">
        <f>SUM(E426:E444)</f>
        <v>1972</v>
      </c>
      <c r="F445" s="204">
        <f>SUM(F426:F444)</f>
        <v>2433</v>
      </c>
      <c r="G445" s="204">
        <f>SUM(G426:G444)</f>
        <v>761</v>
      </c>
      <c r="H445" s="203" t="s">
        <v>10</v>
      </c>
      <c r="I445" s="203" t="s">
        <v>10</v>
      </c>
      <c r="J445" s="204">
        <f>SUM(J426:J444)</f>
        <v>358</v>
      </c>
      <c r="K445" s="204">
        <f t="shared" si="20"/>
        <v>6756</v>
      </c>
    </row>
    <row r="446" spans="2:11" s="114" customFormat="1" x14ac:dyDescent="0.35">
      <c r="B446" s="124">
        <v>44866</v>
      </c>
      <c r="C446" s="103" t="s">
        <v>24</v>
      </c>
      <c r="D446" s="191">
        <v>447</v>
      </c>
      <c r="E446" s="191">
        <v>845</v>
      </c>
      <c r="F446" s="191">
        <v>833</v>
      </c>
      <c r="G446" s="191">
        <v>85</v>
      </c>
      <c r="H446" s="193" t="s">
        <v>10</v>
      </c>
      <c r="I446" s="191">
        <v>24</v>
      </c>
      <c r="J446" s="191">
        <v>27</v>
      </c>
      <c r="K446" s="191">
        <f t="shared" ref="K446:K458" si="21">+SUM(D446:J446)</f>
        <v>2261</v>
      </c>
    </row>
    <row r="447" spans="2:11" s="114" customFormat="1" x14ac:dyDescent="0.35">
      <c r="B447" s="124">
        <v>44867</v>
      </c>
      <c r="C447" s="103" t="s">
        <v>25</v>
      </c>
      <c r="D447" s="191">
        <v>177</v>
      </c>
      <c r="E447" s="190">
        <v>357</v>
      </c>
      <c r="F447" s="190">
        <v>702</v>
      </c>
      <c r="G447" s="190">
        <v>305</v>
      </c>
      <c r="H447" s="193" t="s">
        <v>10</v>
      </c>
      <c r="I447" s="191">
        <v>28</v>
      </c>
      <c r="J447" s="190">
        <v>136</v>
      </c>
      <c r="K447" s="191">
        <f t="shared" si="21"/>
        <v>1705</v>
      </c>
    </row>
    <row r="448" spans="2:11" s="114" customFormat="1" x14ac:dyDescent="0.35">
      <c r="B448" s="124">
        <v>44868</v>
      </c>
      <c r="C448" s="103" t="s">
        <v>26</v>
      </c>
      <c r="D448" s="191">
        <v>7</v>
      </c>
      <c r="E448" s="190">
        <v>36</v>
      </c>
      <c r="F448" s="190">
        <v>108</v>
      </c>
      <c r="G448" s="190">
        <v>3</v>
      </c>
      <c r="H448" s="193" t="s">
        <v>10</v>
      </c>
      <c r="I448" s="191" t="s">
        <v>10</v>
      </c>
      <c r="J448" s="190" t="s">
        <v>10</v>
      </c>
      <c r="K448" s="191">
        <f t="shared" si="21"/>
        <v>154</v>
      </c>
    </row>
    <row r="449" spans="2:11" s="114" customFormat="1" x14ac:dyDescent="0.35">
      <c r="B449" s="124">
        <v>44869</v>
      </c>
      <c r="C449" s="103" t="s">
        <v>27</v>
      </c>
      <c r="D449" s="191">
        <v>24</v>
      </c>
      <c r="E449" s="190">
        <v>53</v>
      </c>
      <c r="F449" s="190">
        <v>57</v>
      </c>
      <c r="G449" s="190" t="s">
        <v>10</v>
      </c>
      <c r="H449" s="193" t="s">
        <v>10</v>
      </c>
      <c r="I449" s="191" t="s">
        <v>10</v>
      </c>
      <c r="J449" s="190" t="s">
        <v>10</v>
      </c>
      <c r="K449" s="191">
        <f t="shared" si="21"/>
        <v>134</v>
      </c>
    </row>
    <row r="450" spans="2:11" s="114" customFormat="1" x14ac:dyDescent="0.35">
      <c r="B450" s="124">
        <v>44870</v>
      </c>
      <c r="C450" s="103" t="s">
        <v>28</v>
      </c>
      <c r="D450" s="191">
        <v>187</v>
      </c>
      <c r="E450" s="190">
        <v>126</v>
      </c>
      <c r="F450" s="190">
        <v>158</v>
      </c>
      <c r="G450" s="190">
        <v>83</v>
      </c>
      <c r="H450" s="193" t="s">
        <v>10</v>
      </c>
      <c r="I450" s="191" t="s">
        <v>10</v>
      </c>
      <c r="J450" s="190">
        <v>18</v>
      </c>
      <c r="K450" s="191">
        <f t="shared" si="21"/>
        <v>572</v>
      </c>
    </row>
    <row r="451" spans="2:11" s="114" customFormat="1" x14ac:dyDescent="0.35">
      <c r="B451" s="124">
        <v>44871</v>
      </c>
      <c r="C451" s="103" t="s">
        <v>29</v>
      </c>
      <c r="D451" s="191">
        <v>4</v>
      </c>
      <c r="E451" s="190">
        <v>47</v>
      </c>
      <c r="F451" s="190">
        <v>50</v>
      </c>
      <c r="G451" s="190">
        <v>3</v>
      </c>
      <c r="H451" s="193" t="s">
        <v>10</v>
      </c>
      <c r="I451" s="191">
        <v>6</v>
      </c>
      <c r="J451" s="190">
        <v>3</v>
      </c>
      <c r="K451" s="191">
        <f t="shared" si="21"/>
        <v>113</v>
      </c>
    </row>
    <row r="452" spans="2:11" s="114" customFormat="1" x14ac:dyDescent="0.35">
      <c r="B452" s="124">
        <v>44872</v>
      </c>
      <c r="C452" s="103" t="s">
        <v>30</v>
      </c>
      <c r="D452" s="191">
        <v>150</v>
      </c>
      <c r="E452" s="190" t="s">
        <v>10</v>
      </c>
      <c r="F452" s="190" t="s">
        <v>10</v>
      </c>
      <c r="G452" s="190" t="s">
        <v>10</v>
      </c>
      <c r="H452" s="193" t="s">
        <v>10</v>
      </c>
      <c r="I452" s="191" t="s">
        <v>10</v>
      </c>
      <c r="J452" s="190" t="s">
        <v>10</v>
      </c>
      <c r="K452" s="191">
        <f t="shared" si="21"/>
        <v>150</v>
      </c>
    </row>
    <row r="453" spans="2:11" s="114" customFormat="1" x14ac:dyDescent="0.35">
      <c r="B453" s="124">
        <v>44873</v>
      </c>
      <c r="C453" s="103" t="s">
        <v>31</v>
      </c>
      <c r="D453" s="191">
        <v>63</v>
      </c>
      <c r="E453" s="190">
        <v>46</v>
      </c>
      <c r="F453" s="190">
        <v>229</v>
      </c>
      <c r="G453" s="190">
        <v>17</v>
      </c>
      <c r="H453" s="193" t="s">
        <v>10</v>
      </c>
      <c r="I453" s="191" t="s">
        <v>10</v>
      </c>
      <c r="J453" s="190">
        <v>4</v>
      </c>
      <c r="K453" s="191">
        <f t="shared" si="21"/>
        <v>359</v>
      </c>
    </row>
    <row r="454" spans="2:11" s="114" customFormat="1" x14ac:dyDescent="0.35">
      <c r="B454" s="124">
        <v>44874</v>
      </c>
      <c r="C454" s="103" t="s">
        <v>32</v>
      </c>
      <c r="D454" s="191">
        <v>65</v>
      </c>
      <c r="E454" s="190">
        <v>120</v>
      </c>
      <c r="F454" s="190">
        <v>117</v>
      </c>
      <c r="G454" s="190">
        <v>23</v>
      </c>
      <c r="H454" s="193" t="s">
        <v>10</v>
      </c>
      <c r="I454" s="191">
        <v>1</v>
      </c>
      <c r="J454" s="190">
        <v>7</v>
      </c>
      <c r="K454" s="191">
        <f t="shared" si="21"/>
        <v>333</v>
      </c>
    </row>
    <row r="455" spans="2:11" s="114" customFormat="1" x14ac:dyDescent="0.35">
      <c r="B455" s="124">
        <v>44875</v>
      </c>
      <c r="C455" s="103" t="s">
        <v>33</v>
      </c>
      <c r="D455" s="191">
        <v>102</v>
      </c>
      <c r="E455" s="190">
        <v>127</v>
      </c>
      <c r="F455" s="190">
        <v>165</v>
      </c>
      <c r="G455" s="190">
        <v>11</v>
      </c>
      <c r="H455" s="193" t="s">
        <v>10</v>
      </c>
      <c r="I455" s="191">
        <v>3</v>
      </c>
      <c r="J455" s="190">
        <v>2</v>
      </c>
      <c r="K455" s="191">
        <f t="shared" si="21"/>
        <v>410</v>
      </c>
    </row>
    <row r="456" spans="2:11" s="114" customFormat="1" x14ac:dyDescent="0.35">
      <c r="B456" s="124">
        <v>44876</v>
      </c>
      <c r="C456" s="103" t="s">
        <v>180</v>
      </c>
      <c r="D456" s="191">
        <v>4</v>
      </c>
      <c r="E456" s="190">
        <v>142</v>
      </c>
      <c r="F456" s="190">
        <v>69</v>
      </c>
      <c r="G456" s="190">
        <v>414</v>
      </c>
      <c r="H456" s="193" t="s">
        <v>10</v>
      </c>
      <c r="I456" s="190" t="s">
        <v>10</v>
      </c>
      <c r="J456" s="190">
        <v>40</v>
      </c>
      <c r="K456" s="191">
        <f t="shared" si="21"/>
        <v>669</v>
      </c>
    </row>
    <row r="457" spans="2:11" s="114" customFormat="1" x14ac:dyDescent="0.35">
      <c r="B457" s="124">
        <v>44877</v>
      </c>
      <c r="C457" s="103" t="s">
        <v>34</v>
      </c>
      <c r="D457" s="191" t="s">
        <v>10</v>
      </c>
      <c r="E457" s="190" t="s">
        <v>10</v>
      </c>
      <c r="F457" s="190">
        <v>52</v>
      </c>
      <c r="G457" s="190" t="s">
        <v>10</v>
      </c>
      <c r="H457" s="193" t="s">
        <v>10</v>
      </c>
      <c r="I457" s="190" t="s">
        <v>10</v>
      </c>
      <c r="J457" s="190" t="s">
        <v>10</v>
      </c>
      <c r="K457" s="191">
        <f t="shared" si="21"/>
        <v>52</v>
      </c>
    </row>
    <row r="458" spans="2:11" s="114" customFormat="1" x14ac:dyDescent="0.35">
      <c r="B458" s="124">
        <v>44878</v>
      </c>
      <c r="C458" s="103" t="s">
        <v>35</v>
      </c>
      <c r="D458" s="191" t="s">
        <v>10</v>
      </c>
      <c r="E458" s="190" t="s">
        <v>10</v>
      </c>
      <c r="F458" s="190">
        <v>1</v>
      </c>
      <c r="G458" s="190" t="s">
        <v>10</v>
      </c>
      <c r="H458" s="193" t="s">
        <v>10</v>
      </c>
      <c r="I458" s="190" t="s">
        <v>10</v>
      </c>
      <c r="J458" s="190" t="s">
        <v>10</v>
      </c>
      <c r="K458" s="191">
        <f t="shared" si="21"/>
        <v>1</v>
      </c>
    </row>
    <row r="459" spans="2:11" s="114" customFormat="1" x14ac:dyDescent="0.35">
      <c r="B459" s="124">
        <v>44879</v>
      </c>
      <c r="C459" s="103" t="s">
        <v>36</v>
      </c>
      <c r="D459" s="191" t="s">
        <v>10</v>
      </c>
      <c r="E459" s="190" t="s">
        <v>10</v>
      </c>
      <c r="F459" s="190" t="s">
        <v>10</v>
      </c>
      <c r="G459" s="190" t="s">
        <v>10</v>
      </c>
      <c r="H459" s="193" t="s">
        <v>10</v>
      </c>
      <c r="I459" s="190" t="s">
        <v>10</v>
      </c>
      <c r="J459" s="190" t="s">
        <v>10</v>
      </c>
      <c r="K459" s="191" t="s">
        <v>10</v>
      </c>
    </row>
    <row r="460" spans="2:11" s="114" customFormat="1" x14ac:dyDescent="0.35">
      <c r="B460" s="124">
        <v>44880</v>
      </c>
      <c r="C460" s="103" t="s">
        <v>37</v>
      </c>
      <c r="D460" s="191" t="s">
        <v>10</v>
      </c>
      <c r="E460" s="190" t="s">
        <v>10</v>
      </c>
      <c r="F460" s="190">
        <v>3</v>
      </c>
      <c r="G460" s="190" t="s">
        <v>10</v>
      </c>
      <c r="H460" s="193" t="s">
        <v>10</v>
      </c>
      <c r="I460" s="190" t="s">
        <v>10</v>
      </c>
      <c r="J460" s="190">
        <v>3</v>
      </c>
      <c r="K460" s="191">
        <f t="shared" ref="K460:K485" si="22">+SUM(D460:J460)</f>
        <v>6</v>
      </c>
    </row>
    <row r="461" spans="2:11" s="114" customFormat="1" x14ac:dyDescent="0.35">
      <c r="B461" s="124">
        <v>44881</v>
      </c>
      <c r="C461" s="103" t="s">
        <v>41</v>
      </c>
      <c r="D461" s="191" t="s">
        <v>10</v>
      </c>
      <c r="E461" s="190">
        <v>210</v>
      </c>
      <c r="F461" s="221">
        <v>360</v>
      </c>
      <c r="G461" s="190">
        <v>2</v>
      </c>
      <c r="H461" s="193" t="s">
        <v>10</v>
      </c>
      <c r="I461" s="190" t="s">
        <v>10</v>
      </c>
      <c r="J461" s="190">
        <v>1</v>
      </c>
      <c r="K461" s="191">
        <f t="shared" si="22"/>
        <v>573</v>
      </c>
    </row>
    <row r="462" spans="2:11" s="114" customFormat="1" x14ac:dyDescent="0.35">
      <c r="B462" s="124">
        <v>44882</v>
      </c>
      <c r="C462" s="103" t="s">
        <v>38</v>
      </c>
      <c r="D462" s="191" t="s">
        <v>10</v>
      </c>
      <c r="E462" s="190" t="s">
        <v>10</v>
      </c>
      <c r="F462" s="190">
        <v>2</v>
      </c>
      <c r="G462" s="190" t="s">
        <v>10</v>
      </c>
      <c r="H462" s="193" t="s">
        <v>10</v>
      </c>
      <c r="I462" s="190" t="s">
        <v>10</v>
      </c>
      <c r="J462" s="190">
        <v>2</v>
      </c>
      <c r="K462" s="191">
        <f t="shared" si="22"/>
        <v>4</v>
      </c>
    </row>
    <row r="463" spans="2:11" s="114" customFormat="1" x14ac:dyDescent="0.35">
      <c r="B463" s="124">
        <v>44883</v>
      </c>
      <c r="C463" s="103" t="s">
        <v>42</v>
      </c>
      <c r="D463" s="191" t="s">
        <v>10</v>
      </c>
      <c r="E463" s="190">
        <v>23</v>
      </c>
      <c r="F463" s="190">
        <v>11</v>
      </c>
      <c r="G463" s="190" t="s">
        <v>10</v>
      </c>
      <c r="H463" s="193" t="s">
        <v>10</v>
      </c>
      <c r="I463" s="190" t="s">
        <v>10</v>
      </c>
      <c r="J463" s="190" t="s">
        <v>10</v>
      </c>
      <c r="K463" s="191">
        <f t="shared" si="22"/>
        <v>34</v>
      </c>
    </row>
    <row r="464" spans="2:11" s="114" customFormat="1" x14ac:dyDescent="0.35">
      <c r="B464" s="124">
        <v>44884</v>
      </c>
      <c r="C464" s="103" t="s">
        <v>39</v>
      </c>
      <c r="D464" s="191" t="s">
        <v>10</v>
      </c>
      <c r="E464" s="190" t="s">
        <v>10</v>
      </c>
      <c r="F464" s="190" t="s">
        <v>10</v>
      </c>
      <c r="G464" s="190">
        <v>22</v>
      </c>
      <c r="H464" s="193" t="s">
        <v>10</v>
      </c>
      <c r="I464" s="190" t="s">
        <v>10</v>
      </c>
      <c r="J464" s="190">
        <v>120</v>
      </c>
      <c r="K464" s="191">
        <f t="shared" si="22"/>
        <v>142</v>
      </c>
    </row>
    <row r="465" spans="2:11" s="114" customFormat="1" x14ac:dyDescent="0.35">
      <c r="B465" s="125">
        <v>44885</v>
      </c>
      <c r="C465" s="120" t="s">
        <v>40</v>
      </c>
      <c r="D465" s="204">
        <f>SUM(D446:D464)</f>
        <v>1230</v>
      </c>
      <c r="E465" s="204">
        <f>SUM(E446:E464)</f>
        <v>2132</v>
      </c>
      <c r="F465" s="204">
        <f>SUM(F446:F464)</f>
        <v>2917</v>
      </c>
      <c r="G465" s="204">
        <f>SUM(G446:G464)</f>
        <v>968</v>
      </c>
      <c r="H465" s="203" t="s">
        <v>10</v>
      </c>
      <c r="I465" s="204">
        <f>SUM(I446:I464)</f>
        <v>62</v>
      </c>
      <c r="J465" s="204">
        <f>SUM(J446:J464)</f>
        <v>363</v>
      </c>
      <c r="K465" s="204">
        <f t="shared" si="22"/>
        <v>7672</v>
      </c>
    </row>
    <row r="466" spans="2:11" s="114" customFormat="1" x14ac:dyDescent="0.35">
      <c r="B466" s="124">
        <v>44896</v>
      </c>
      <c r="C466" s="103" t="s">
        <v>24</v>
      </c>
      <c r="D466" s="191">
        <v>355</v>
      </c>
      <c r="E466" s="191">
        <v>823</v>
      </c>
      <c r="F466" s="191">
        <v>590</v>
      </c>
      <c r="G466" s="191">
        <v>81</v>
      </c>
      <c r="H466" s="193" t="s">
        <v>10</v>
      </c>
      <c r="I466" s="191">
        <v>12</v>
      </c>
      <c r="J466" s="191">
        <v>35</v>
      </c>
      <c r="K466" s="191">
        <f t="shared" si="22"/>
        <v>1896</v>
      </c>
    </row>
    <row r="467" spans="2:11" s="114" customFormat="1" x14ac:dyDescent="0.35">
      <c r="B467" s="124">
        <v>44897</v>
      </c>
      <c r="C467" s="103" t="s">
        <v>25</v>
      </c>
      <c r="D467" s="191">
        <v>127</v>
      </c>
      <c r="E467" s="190">
        <v>384</v>
      </c>
      <c r="F467" s="190">
        <v>367</v>
      </c>
      <c r="G467" s="190">
        <v>243</v>
      </c>
      <c r="H467" s="193" t="s">
        <v>10</v>
      </c>
      <c r="I467" s="191">
        <v>21</v>
      </c>
      <c r="J467" s="190">
        <v>128</v>
      </c>
      <c r="K467" s="191">
        <f t="shared" si="22"/>
        <v>1270</v>
      </c>
    </row>
    <row r="468" spans="2:11" s="114" customFormat="1" x14ac:dyDescent="0.35">
      <c r="B468" s="124">
        <v>44898</v>
      </c>
      <c r="C468" s="103" t="s">
        <v>26</v>
      </c>
      <c r="D468" s="191">
        <v>6</v>
      </c>
      <c r="E468" s="190">
        <v>48</v>
      </c>
      <c r="F468" s="190">
        <v>113</v>
      </c>
      <c r="G468" s="190">
        <v>3</v>
      </c>
      <c r="H468" s="193" t="s">
        <v>10</v>
      </c>
      <c r="I468" s="191" t="s">
        <v>10</v>
      </c>
      <c r="J468" s="190">
        <v>1</v>
      </c>
      <c r="K468" s="191">
        <f t="shared" si="22"/>
        <v>171</v>
      </c>
    </row>
    <row r="469" spans="2:11" s="114" customFormat="1" x14ac:dyDescent="0.35">
      <c r="B469" s="124">
        <v>44899</v>
      </c>
      <c r="C469" s="103" t="s">
        <v>27</v>
      </c>
      <c r="D469" s="191">
        <v>23</v>
      </c>
      <c r="E469" s="190">
        <v>58</v>
      </c>
      <c r="F469" s="190">
        <v>25</v>
      </c>
      <c r="G469" s="190">
        <v>1</v>
      </c>
      <c r="H469" s="193" t="s">
        <v>10</v>
      </c>
      <c r="I469" s="191" t="s">
        <v>10</v>
      </c>
      <c r="J469" s="190">
        <v>0</v>
      </c>
      <c r="K469" s="191">
        <f t="shared" si="22"/>
        <v>107</v>
      </c>
    </row>
    <row r="470" spans="2:11" s="114" customFormat="1" x14ac:dyDescent="0.35">
      <c r="B470" s="124">
        <v>44900</v>
      </c>
      <c r="C470" s="103" t="s">
        <v>28</v>
      </c>
      <c r="D470" s="191">
        <v>56</v>
      </c>
      <c r="E470" s="190">
        <v>155</v>
      </c>
      <c r="F470" s="190">
        <v>141</v>
      </c>
      <c r="G470" s="190">
        <v>69</v>
      </c>
      <c r="H470" s="193" t="s">
        <v>10</v>
      </c>
      <c r="I470" s="191" t="s">
        <v>10</v>
      </c>
      <c r="J470" s="190">
        <v>26</v>
      </c>
      <c r="K470" s="191">
        <f t="shared" si="22"/>
        <v>447</v>
      </c>
    </row>
    <row r="471" spans="2:11" s="114" customFormat="1" x14ac:dyDescent="0.35">
      <c r="B471" s="124">
        <v>44901</v>
      </c>
      <c r="C471" s="103" t="s">
        <v>29</v>
      </c>
      <c r="D471" s="191">
        <v>2</v>
      </c>
      <c r="E471" s="190">
        <v>35</v>
      </c>
      <c r="F471" s="190">
        <v>21</v>
      </c>
      <c r="G471" s="190">
        <v>2</v>
      </c>
      <c r="H471" s="193" t="s">
        <v>10</v>
      </c>
      <c r="I471" s="191">
        <v>2</v>
      </c>
      <c r="J471" s="190">
        <v>5</v>
      </c>
      <c r="K471" s="191">
        <f t="shared" si="22"/>
        <v>67</v>
      </c>
    </row>
    <row r="472" spans="2:11" s="114" customFormat="1" x14ac:dyDescent="0.35">
      <c r="B472" s="124">
        <v>44902</v>
      </c>
      <c r="C472" s="103" t="s">
        <v>30</v>
      </c>
      <c r="D472" s="191">
        <v>99</v>
      </c>
      <c r="E472" s="190" t="s">
        <v>10</v>
      </c>
      <c r="F472" s="190" t="s">
        <v>10</v>
      </c>
      <c r="G472" s="190" t="s">
        <v>10</v>
      </c>
      <c r="H472" s="193" t="s">
        <v>10</v>
      </c>
      <c r="I472" s="191" t="s">
        <v>10</v>
      </c>
      <c r="J472" s="190">
        <v>0</v>
      </c>
      <c r="K472" s="191">
        <f t="shared" si="22"/>
        <v>99</v>
      </c>
    </row>
    <row r="473" spans="2:11" s="114" customFormat="1" x14ac:dyDescent="0.35">
      <c r="B473" s="124">
        <v>44903</v>
      </c>
      <c r="C473" s="103" t="s">
        <v>31</v>
      </c>
      <c r="D473" s="191">
        <v>40</v>
      </c>
      <c r="E473" s="190">
        <v>57</v>
      </c>
      <c r="F473" s="190">
        <v>170</v>
      </c>
      <c r="G473" s="190">
        <v>22</v>
      </c>
      <c r="H473" s="193" t="s">
        <v>10</v>
      </c>
      <c r="I473" s="191" t="s">
        <v>10</v>
      </c>
      <c r="J473" s="190">
        <v>4</v>
      </c>
      <c r="K473" s="191">
        <f t="shared" si="22"/>
        <v>293</v>
      </c>
    </row>
    <row r="474" spans="2:11" s="114" customFormat="1" x14ac:dyDescent="0.35">
      <c r="B474" s="124">
        <v>44904</v>
      </c>
      <c r="C474" s="103" t="s">
        <v>32</v>
      </c>
      <c r="D474" s="191">
        <v>35</v>
      </c>
      <c r="E474" s="190">
        <v>102</v>
      </c>
      <c r="F474" s="190">
        <v>51</v>
      </c>
      <c r="G474" s="190">
        <v>22</v>
      </c>
      <c r="H474" s="193" t="s">
        <v>10</v>
      </c>
      <c r="I474" s="191">
        <v>2</v>
      </c>
      <c r="J474" s="190">
        <v>2</v>
      </c>
      <c r="K474" s="191">
        <f t="shared" si="22"/>
        <v>214</v>
      </c>
    </row>
    <row r="475" spans="2:11" s="114" customFormat="1" x14ac:dyDescent="0.35">
      <c r="B475" s="124">
        <v>44905</v>
      </c>
      <c r="C475" s="103" t="s">
        <v>33</v>
      </c>
      <c r="D475" s="191">
        <v>62</v>
      </c>
      <c r="E475" s="190">
        <v>107</v>
      </c>
      <c r="F475" s="190">
        <v>87</v>
      </c>
      <c r="G475" s="190">
        <v>8</v>
      </c>
      <c r="H475" s="193" t="s">
        <v>10</v>
      </c>
      <c r="I475" s="190" t="s">
        <v>10</v>
      </c>
      <c r="J475" s="190">
        <v>6</v>
      </c>
      <c r="K475" s="191">
        <f t="shared" si="22"/>
        <v>270</v>
      </c>
    </row>
    <row r="476" spans="2:11" s="114" customFormat="1" x14ac:dyDescent="0.35">
      <c r="B476" s="124">
        <v>44906</v>
      </c>
      <c r="C476" s="103" t="s">
        <v>180</v>
      </c>
      <c r="D476" s="191">
        <v>2</v>
      </c>
      <c r="E476" s="190">
        <v>110</v>
      </c>
      <c r="F476" s="190">
        <v>216</v>
      </c>
      <c r="G476" s="190">
        <v>311</v>
      </c>
      <c r="H476" s="193" t="s">
        <v>10</v>
      </c>
      <c r="I476" s="190" t="s">
        <v>10</v>
      </c>
      <c r="J476" s="190">
        <v>8</v>
      </c>
      <c r="K476" s="191">
        <f t="shared" si="22"/>
        <v>647</v>
      </c>
    </row>
    <row r="477" spans="2:11" s="114" customFormat="1" x14ac:dyDescent="0.35">
      <c r="B477" s="124">
        <v>44907</v>
      </c>
      <c r="C477" s="103" t="s">
        <v>34</v>
      </c>
      <c r="D477" s="191" t="s">
        <v>10</v>
      </c>
      <c r="E477" s="190" t="s">
        <v>10</v>
      </c>
      <c r="F477" s="190">
        <v>55</v>
      </c>
      <c r="G477" s="190" t="s">
        <v>10</v>
      </c>
      <c r="H477" s="193" t="s">
        <v>10</v>
      </c>
      <c r="I477" s="190" t="s">
        <v>10</v>
      </c>
      <c r="J477" s="190">
        <v>0</v>
      </c>
      <c r="K477" s="191">
        <f t="shared" si="22"/>
        <v>55</v>
      </c>
    </row>
    <row r="478" spans="2:11" s="114" customFormat="1" x14ac:dyDescent="0.35">
      <c r="B478" s="124">
        <v>44908</v>
      </c>
      <c r="C478" s="103" t="s">
        <v>35</v>
      </c>
      <c r="D478" s="191" t="s">
        <v>10</v>
      </c>
      <c r="E478" s="190" t="s">
        <v>10</v>
      </c>
      <c r="F478" s="190">
        <v>2</v>
      </c>
      <c r="G478" s="190" t="s">
        <v>10</v>
      </c>
      <c r="H478" s="193" t="s">
        <v>10</v>
      </c>
      <c r="I478" s="190" t="s">
        <v>10</v>
      </c>
      <c r="J478" s="190">
        <v>0</v>
      </c>
      <c r="K478" s="191">
        <f t="shared" si="22"/>
        <v>2</v>
      </c>
    </row>
    <row r="479" spans="2:11" s="114" customFormat="1" x14ac:dyDescent="0.35">
      <c r="B479" s="124">
        <v>44909</v>
      </c>
      <c r="C479" s="103" t="s">
        <v>36</v>
      </c>
      <c r="D479" s="191" t="s">
        <v>10</v>
      </c>
      <c r="E479" s="190" t="s">
        <v>10</v>
      </c>
      <c r="F479" s="190" t="s">
        <v>10</v>
      </c>
      <c r="G479" s="190" t="s">
        <v>10</v>
      </c>
      <c r="H479" s="193" t="s">
        <v>10</v>
      </c>
      <c r="I479" s="190" t="s">
        <v>10</v>
      </c>
      <c r="J479" s="190">
        <v>0</v>
      </c>
      <c r="K479" s="191">
        <f t="shared" si="22"/>
        <v>0</v>
      </c>
    </row>
    <row r="480" spans="2:11" s="114" customFormat="1" x14ac:dyDescent="0.35">
      <c r="B480" s="124">
        <v>44910</v>
      </c>
      <c r="C480" s="103" t="s">
        <v>37</v>
      </c>
      <c r="D480" s="191" t="s">
        <v>10</v>
      </c>
      <c r="E480" s="190" t="s">
        <v>10</v>
      </c>
      <c r="F480" s="190">
        <v>3</v>
      </c>
      <c r="G480" s="190" t="s">
        <v>10</v>
      </c>
      <c r="H480" s="193" t="s">
        <v>10</v>
      </c>
      <c r="I480" s="190" t="s">
        <v>10</v>
      </c>
      <c r="J480" s="190">
        <v>1</v>
      </c>
      <c r="K480" s="191">
        <f t="shared" si="22"/>
        <v>4</v>
      </c>
    </row>
    <row r="481" spans="2:11" s="114" customFormat="1" x14ac:dyDescent="0.35">
      <c r="B481" s="124">
        <v>44911</v>
      </c>
      <c r="C481" s="103" t="s">
        <v>41</v>
      </c>
      <c r="D481" s="191">
        <v>1</v>
      </c>
      <c r="E481" s="190">
        <v>23</v>
      </c>
      <c r="F481" s="221">
        <v>648</v>
      </c>
      <c r="G481" s="190" t="s">
        <v>10</v>
      </c>
      <c r="H481" s="193" t="s">
        <v>10</v>
      </c>
      <c r="I481" s="190" t="s">
        <v>10</v>
      </c>
      <c r="J481" s="190">
        <v>0</v>
      </c>
      <c r="K481" s="191">
        <f t="shared" si="22"/>
        <v>672</v>
      </c>
    </row>
    <row r="482" spans="2:11" s="114" customFormat="1" x14ac:dyDescent="0.35">
      <c r="B482" s="124">
        <v>44912</v>
      </c>
      <c r="C482" s="103" t="s">
        <v>38</v>
      </c>
      <c r="D482" s="191" t="s">
        <v>10</v>
      </c>
      <c r="E482" s="190" t="s">
        <v>10</v>
      </c>
      <c r="F482" s="190" t="s">
        <v>10</v>
      </c>
      <c r="G482" s="190" t="s">
        <v>10</v>
      </c>
      <c r="H482" s="193" t="s">
        <v>10</v>
      </c>
      <c r="I482" s="190" t="s">
        <v>10</v>
      </c>
      <c r="J482" s="190">
        <v>0</v>
      </c>
      <c r="K482" s="191">
        <f t="shared" si="22"/>
        <v>0</v>
      </c>
    </row>
    <row r="483" spans="2:11" s="114" customFormat="1" x14ac:dyDescent="0.35">
      <c r="B483" s="124">
        <v>44913</v>
      </c>
      <c r="C483" s="103" t="s">
        <v>42</v>
      </c>
      <c r="D483" s="191" t="s">
        <v>10</v>
      </c>
      <c r="E483" s="190">
        <v>7</v>
      </c>
      <c r="F483" s="190">
        <v>10</v>
      </c>
      <c r="G483" s="190">
        <v>2</v>
      </c>
      <c r="H483" s="193" t="s">
        <v>10</v>
      </c>
      <c r="I483" s="190" t="s">
        <v>10</v>
      </c>
      <c r="J483" s="190">
        <v>0</v>
      </c>
      <c r="K483" s="191">
        <f t="shared" si="22"/>
        <v>19</v>
      </c>
    </row>
    <row r="484" spans="2:11" s="114" customFormat="1" x14ac:dyDescent="0.35">
      <c r="B484" s="124">
        <v>44914</v>
      </c>
      <c r="C484" s="103" t="s">
        <v>39</v>
      </c>
      <c r="D484" s="191">
        <v>281</v>
      </c>
      <c r="E484" s="190">
        <v>148</v>
      </c>
      <c r="F484" s="190" t="s">
        <v>10</v>
      </c>
      <c r="G484" s="190">
        <v>6</v>
      </c>
      <c r="H484" s="193" t="s">
        <v>10</v>
      </c>
      <c r="I484" s="190" t="s">
        <v>10</v>
      </c>
      <c r="J484" s="190">
        <v>95</v>
      </c>
      <c r="K484" s="191">
        <f t="shared" si="22"/>
        <v>530</v>
      </c>
    </row>
    <row r="485" spans="2:11" s="114" customFormat="1" x14ac:dyDescent="0.35">
      <c r="B485" s="125">
        <v>44915</v>
      </c>
      <c r="C485" s="120" t="s">
        <v>40</v>
      </c>
      <c r="D485" s="204">
        <f>SUM(D466:D484)</f>
        <v>1089</v>
      </c>
      <c r="E485" s="204">
        <f>SUM(E466:E484)</f>
        <v>2057</v>
      </c>
      <c r="F485" s="204">
        <f>SUM(F466:F484)</f>
        <v>2499</v>
      </c>
      <c r="G485" s="204">
        <f>SUM(G466:G484)</f>
        <v>770</v>
      </c>
      <c r="H485" s="203" t="s">
        <v>10</v>
      </c>
      <c r="I485" s="204">
        <f>SUM(I466:I484)</f>
        <v>37</v>
      </c>
      <c r="J485" s="204">
        <f>SUM(J466:J484)</f>
        <v>311</v>
      </c>
      <c r="K485" s="213">
        <f t="shared" si="22"/>
        <v>6763</v>
      </c>
    </row>
    <row r="486" spans="2:11" x14ac:dyDescent="0.35">
      <c r="B486" s="277" t="s">
        <v>12</v>
      </c>
      <c r="C486" s="278"/>
      <c r="D486" s="239">
        <f>+SUM(D445+D465+D485)</f>
        <v>3551</v>
      </c>
      <c r="E486" s="239">
        <f>+SUM(E445+E465+E485)</f>
        <v>6161</v>
      </c>
      <c r="F486" s="239">
        <f>+SUM(F445+F465+F485)</f>
        <v>7849</v>
      </c>
      <c r="G486" s="239">
        <f>+SUM(G445+G465+G485)</f>
        <v>2499</v>
      </c>
      <c r="H486" s="239" t="s">
        <v>10</v>
      </c>
      <c r="I486" s="239" t="s">
        <v>10</v>
      </c>
      <c r="J486" s="239">
        <f>+SUM(J445+J465+J485)</f>
        <v>1032</v>
      </c>
      <c r="K486" s="239">
        <f>+SUM(K445+K465+K485)</f>
        <v>21191</v>
      </c>
    </row>
    <row r="487" spans="2:11" x14ac:dyDescent="0.35">
      <c r="B487" s="124">
        <v>44927</v>
      </c>
      <c r="C487" s="103" t="s">
        <v>24</v>
      </c>
      <c r="D487" s="191">
        <v>445</v>
      </c>
      <c r="E487" s="190">
        <v>561</v>
      </c>
      <c r="F487" s="190">
        <v>739</v>
      </c>
      <c r="G487" s="209">
        <v>63</v>
      </c>
      <c r="H487" s="193" t="s">
        <v>10</v>
      </c>
      <c r="I487" s="200">
        <v>10</v>
      </c>
      <c r="J487" s="191">
        <v>24</v>
      </c>
      <c r="K487" s="133">
        <f t="shared" ref="K487:K498" si="23">SUM(D487:J487)</f>
        <v>1842</v>
      </c>
    </row>
    <row r="488" spans="2:11" x14ac:dyDescent="0.35">
      <c r="B488" s="124">
        <v>44928</v>
      </c>
      <c r="C488" s="103" t="s">
        <v>25</v>
      </c>
      <c r="D488" s="191">
        <v>161</v>
      </c>
      <c r="E488" s="221">
        <v>250</v>
      </c>
      <c r="F488" s="191">
        <v>767</v>
      </c>
      <c r="G488" s="190">
        <v>240</v>
      </c>
      <c r="H488" s="193" t="s">
        <v>10</v>
      </c>
      <c r="I488" s="191">
        <v>17</v>
      </c>
      <c r="J488" s="190">
        <v>122</v>
      </c>
      <c r="K488" s="133">
        <f t="shared" si="23"/>
        <v>1557</v>
      </c>
    </row>
    <row r="489" spans="2:11" x14ac:dyDescent="0.35">
      <c r="B489" s="124">
        <v>44929</v>
      </c>
      <c r="C489" s="103" t="s">
        <v>26</v>
      </c>
      <c r="D489" s="191">
        <v>5</v>
      </c>
      <c r="E489" s="190">
        <v>39</v>
      </c>
      <c r="F489" s="190">
        <v>101</v>
      </c>
      <c r="G489" s="190">
        <v>4</v>
      </c>
      <c r="H489" s="193" t="s">
        <v>10</v>
      </c>
      <c r="I489" s="191" t="s">
        <v>10</v>
      </c>
      <c r="J489" s="190" t="s">
        <v>10</v>
      </c>
      <c r="K489" s="133">
        <f t="shared" si="23"/>
        <v>149</v>
      </c>
    </row>
    <row r="490" spans="2:11" x14ac:dyDescent="0.35">
      <c r="B490" s="124">
        <v>44930</v>
      </c>
      <c r="C490" s="103" t="s">
        <v>27</v>
      </c>
      <c r="D490" s="191">
        <v>14</v>
      </c>
      <c r="E490" s="190">
        <v>33</v>
      </c>
      <c r="F490" s="190">
        <v>20</v>
      </c>
      <c r="G490" s="190" t="s">
        <v>10</v>
      </c>
      <c r="H490" s="193" t="s">
        <v>10</v>
      </c>
      <c r="I490" s="191" t="s">
        <v>10</v>
      </c>
      <c r="J490" s="190" t="s">
        <v>10</v>
      </c>
      <c r="K490" s="133">
        <f t="shared" si="23"/>
        <v>67</v>
      </c>
    </row>
    <row r="491" spans="2:11" x14ac:dyDescent="0.35">
      <c r="B491" s="124">
        <v>44931</v>
      </c>
      <c r="C491" s="103" t="s">
        <v>28</v>
      </c>
      <c r="D491" s="191">
        <v>210</v>
      </c>
      <c r="E491" s="190">
        <v>150</v>
      </c>
      <c r="F491" s="190">
        <v>548</v>
      </c>
      <c r="G491" s="190">
        <v>87</v>
      </c>
      <c r="H491" s="193" t="s">
        <v>10</v>
      </c>
      <c r="I491" s="191" t="s">
        <v>10</v>
      </c>
      <c r="J491" s="190">
        <v>30</v>
      </c>
      <c r="K491" s="133">
        <f t="shared" si="23"/>
        <v>1025</v>
      </c>
    </row>
    <row r="492" spans="2:11" x14ac:dyDescent="0.35">
      <c r="B492" s="124">
        <v>44932</v>
      </c>
      <c r="C492" s="103" t="s">
        <v>29</v>
      </c>
      <c r="D492" s="191">
        <v>3</v>
      </c>
      <c r="E492" s="190">
        <v>24</v>
      </c>
      <c r="F492" s="190">
        <v>30</v>
      </c>
      <c r="G492" s="190">
        <v>8</v>
      </c>
      <c r="H492" s="193" t="s">
        <v>10</v>
      </c>
      <c r="I492" s="191" t="s">
        <v>10</v>
      </c>
      <c r="J492" s="190">
        <v>2</v>
      </c>
      <c r="K492" s="133">
        <f t="shared" si="23"/>
        <v>67</v>
      </c>
    </row>
    <row r="493" spans="2:11" x14ac:dyDescent="0.35">
      <c r="B493" s="124">
        <v>44933</v>
      </c>
      <c r="C493" s="103" t="s">
        <v>30</v>
      </c>
      <c r="D493" s="191">
        <v>38</v>
      </c>
      <c r="E493" s="190" t="s">
        <v>10</v>
      </c>
      <c r="F493" s="190" t="s">
        <v>10</v>
      </c>
      <c r="G493" s="190" t="s">
        <v>10</v>
      </c>
      <c r="H493" s="193" t="s">
        <v>10</v>
      </c>
      <c r="I493" s="191" t="s">
        <v>10</v>
      </c>
      <c r="J493" s="190" t="s">
        <v>10</v>
      </c>
      <c r="K493" s="191">
        <f t="shared" si="23"/>
        <v>38</v>
      </c>
    </row>
    <row r="494" spans="2:11" x14ac:dyDescent="0.35">
      <c r="B494" s="124">
        <v>44934</v>
      </c>
      <c r="C494" s="103" t="s">
        <v>31</v>
      </c>
      <c r="D494" s="191">
        <v>27</v>
      </c>
      <c r="E494" s="190">
        <v>48</v>
      </c>
      <c r="F494" s="190">
        <v>280</v>
      </c>
      <c r="G494" s="190">
        <v>22</v>
      </c>
      <c r="H494" s="193" t="s">
        <v>10</v>
      </c>
      <c r="I494" s="191">
        <v>1</v>
      </c>
      <c r="J494" s="190">
        <v>5</v>
      </c>
      <c r="K494" s="191">
        <f t="shared" si="23"/>
        <v>383</v>
      </c>
    </row>
    <row r="495" spans="2:11" x14ac:dyDescent="0.35">
      <c r="B495" s="124">
        <v>44935</v>
      </c>
      <c r="C495" s="103" t="s">
        <v>32</v>
      </c>
      <c r="D495" s="191">
        <v>24</v>
      </c>
      <c r="E495" s="190">
        <v>96</v>
      </c>
      <c r="F495" s="190">
        <v>48</v>
      </c>
      <c r="G495" s="190">
        <v>2</v>
      </c>
      <c r="H495" s="193" t="s">
        <v>10</v>
      </c>
      <c r="I495" s="190" t="s">
        <v>10</v>
      </c>
      <c r="J495" s="190">
        <v>1</v>
      </c>
      <c r="K495" s="191">
        <f t="shared" si="23"/>
        <v>171</v>
      </c>
    </row>
    <row r="496" spans="2:11" x14ac:dyDescent="0.35">
      <c r="B496" s="124">
        <v>44936</v>
      </c>
      <c r="C496" s="103" t="s">
        <v>33</v>
      </c>
      <c r="D496" s="191">
        <v>65</v>
      </c>
      <c r="E496" s="190">
        <v>88</v>
      </c>
      <c r="F496" s="190">
        <v>131</v>
      </c>
      <c r="G496" s="190">
        <v>7</v>
      </c>
      <c r="H496" s="193" t="s">
        <v>10</v>
      </c>
      <c r="I496" s="190" t="s">
        <v>10</v>
      </c>
      <c r="J496" s="190">
        <v>3</v>
      </c>
      <c r="K496" s="191">
        <f t="shared" si="23"/>
        <v>294</v>
      </c>
    </row>
    <row r="497" spans="2:11" x14ac:dyDescent="0.35">
      <c r="B497" s="124">
        <v>44937</v>
      </c>
      <c r="C497" s="103" t="s">
        <v>180</v>
      </c>
      <c r="D497" s="191">
        <v>10</v>
      </c>
      <c r="E497" s="190">
        <v>100</v>
      </c>
      <c r="F497" s="190">
        <v>288</v>
      </c>
      <c r="G497" s="190">
        <v>256</v>
      </c>
      <c r="H497" s="193" t="s">
        <v>10</v>
      </c>
      <c r="I497" s="190" t="s">
        <v>10</v>
      </c>
      <c r="J497" s="190">
        <v>18</v>
      </c>
      <c r="K497" s="191">
        <f t="shared" si="23"/>
        <v>672</v>
      </c>
    </row>
    <row r="498" spans="2:11" x14ac:dyDescent="0.35">
      <c r="B498" s="124">
        <v>44938</v>
      </c>
      <c r="C498" s="103" t="s">
        <v>34</v>
      </c>
      <c r="D498" s="191" t="s">
        <v>10</v>
      </c>
      <c r="E498" s="190" t="s">
        <v>10</v>
      </c>
      <c r="F498" s="190">
        <v>58</v>
      </c>
      <c r="G498" s="190" t="s">
        <v>10</v>
      </c>
      <c r="H498" s="193" t="s">
        <v>10</v>
      </c>
      <c r="I498" s="190" t="s">
        <v>10</v>
      </c>
      <c r="J498" s="190" t="s">
        <v>10</v>
      </c>
      <c r="K498" s="191">
        <f t="shared" si="23"/>
        <v>58</v>
      </c>
    </row>
    <row r="499" spans="2:11" x14ac:dyDescent="0.35">
      <c r="B499" s="124">
        <v>44939</v>
      </c>
      <c r="C499" s="103" t="s">
        <v>35</v>
      </c>
      <c r="D499" s="191" t="s">
        <v>10</v>
      </c>
      <c r="E499" s="190" t="s">
        <v>10</v>
      </c>
      <c r="F499" s="190" t="s">
        <v>10</v>
      </c>
      <c r="G499" s="190" t="s">
        <v>10</v>
      </c>
      <c r="H499" s="193" t="s">
        <v>10</v>
      </c>
      <c r="I499" s="190" t="s">
        <v>10</v>
      </c>
      <c r="J499" s="190" t="s">
        <v>10</v>
      </c>
      <c r="K499" s="191" t="s">
        <v>10</v>
      </c>
    </row>
    <row r="500" spans="2:11" x14ac:dyDescent="0.35">
      <c r="B500" s="124">
        <v>44941</v>
      </c>
      <c r="C500" s="103" t="s">
        <v>37</v>
      </c>
      <c r="D500" s="191" t="s">
        <v>10</v>
      </c>
      <c r="E500" s="190">
        <v>1</v>
      </c>
      <c r="F500" s="190">
        <v>1</v>
      </c>
      <c r="G500" s="190" t="s">
        <v>10</v>
      </c>
      <c r="H500" s="193" t="s">
        <v>10</v>
      </c>
      <c r="I500" s="190" t="s">
        <v>10</v>
      </c>
      <c r="J500" s="190">
        <v>3</v>
      </c>
      <c r="K500" s="191">
        <f t="shared" ref="K500:K523" si="24">SUM(D500:J500)</f>
        <v>5</v>
      </c>
    </row>
    <row r="501" spans="2:11" x14ac:dyDescent="0.35">
      <c r="B501" s="124">
        <v>44942</v>
      </c>
      <c r="C501" s="103" t="s">
        <v>41</v>
      </c>
      <c r="D501" s="191" t="s">
        <v>10</v>
      </c>
      <c r="E501" s="190">
        <v>465</v>
      </c>
      <c r="F501" s="209">
        <v>92</v>
      </c>
      <c r="G501" s="190" t="s">
        <v>10</v>
      </c>
      <c r="H501" s="193" t="s">
        <v>10</v>
      </c>
      <c r="I501" s="190" t="s">
        <v>10</v>
      </c>
      <c r="J501" s="190" t="s">
        <v>10</v>
      </c>
      <c r="K501" s="191">
        <f t="shared" si="24"/>
        <v>557</v>
      </c>
    </row>
    <row r="502" spans="2:11" x14ac:dyDescent="0.35">
      <c r="B502" s="124">
        <v>44943</v>
      </c>
      <c r="C502" s="103" t="s">
        <v>38</v>
      </c>
      <c r="D502" s="191" t="s">
        <v>10</v>
      </c>
      <c r="E502" s="190" t="s">
        <v>10</v>
      </c>
      <c r="F502" s="190">
        <v>4</v>
      </c>
      <c r="G502" s="190">
        <v>1</v>
      </c>
      <c r="H502" s="193" t="s">
        <v>10</v>
      </c>
      <c r="I502" s="190" t="s">
        <v>10</v>
      </c>
      <c r="J502" s="190">
        <v>1</v>
      </c>
      <c r="K502" s="191">
        <f t="shared" si="24"/>
        <v>6</v>
      </c>
    </row>
    <row r="503" spans="2:11" x14ac:dyDescent="0.35">
      <c r="B503" s="124">
        <v>44944</v>
      </c>
      <c r="C503" s="103" t="s">
        <v>42</v>
      </c>
      <c r="D503" s="191" t="s">
        <v>10</v>
      </c>
      <c r="E503" s="190">
        <v>6</v>
      </c>
      <c r="F503" s="190">
        <v>5</v>
      </c>
      <c r="G503" s="190" t="s">
        <v>10</v>
      </c>
      <c r="H503" s="193" t="s">
        <v>10</v>
      </c>
      <c r="I503" s="190" t="s">
        <v>10</v>
      </c>
      <c r="J503" s="190" t="s">
        <v>10</v>
      </c>
      <c r="K503" s="191">
        <f t="shared" si="24"/>
        <v>11</v>
      </c>
    </row>
    <row r="504" spans="2:11" x14ac:dyDescent="0.35">
      <c r="B504" s="124">
        <v>44945</v>
      </c>
      <c r="C504" s="103" t="s">
        <v>39</v>
      </c>
      <c r="D504" s="191">
        <v>473</v>
      </c>
      <c r="E504" s="190" t="s">
        <v>10</v>
      </c>
      <c r="F504" s="190" t="s">
        <v>10</v>
      </c>
      <c r="G504" s="190">
        <v>13</v>
      </c>
      <c r="H504" s="193" t="s">
        <v>10</v>
      </c>
      <c r="I504" s="190" t="s">
        <v>10</v>
      </c>
      <c r="J504" s="190">
        <v>114</v>
      </c>
      <c r="K504" s="191">
        <f t="shared" si="24"/>
        <v>600</v>
      </c>
    </row>
    <row r="505" spans="2:11" x14ac:dyDescent="0.35">
      <c r="B505" s="125">
        <v>44946</v>
      </c>
      <c r="C505" s="120" t="s">
        <v>40</v>
      </c>
      <c r="D505" s="204">
        <f>SUM(D487:D504)</f>
        <v>1475</v>
      </c>
      <c r="E505" s="204">
        <f>SUM(E487:E504)</f>
        <v>1861</v>
      </c>
      <c r="F505" s="204">
        <f>SUM(F487:F504)</f>
        <v>3112</v>
      </c>
      <c r="G505" s="204">
        <f>SUM(G487:G504)</f>
        <v>703</v>
      </c>
      <c r="H505" s="202" t="s">
        <v>10</v>
      </c>
      <c r="I505" s="204">
        <f>SUM(I487:I504)</f>
        <v>28</v>
      </c>
      <c r="J505" s="204">
        <f>SUM(J487:J504)</f>
        <v>323</v>
      </c>
      <c r="K505" s="212">
        <f t="shared" si="24"/>
        <v>7502</v>
      </c>
    </row>
    <row r="506" spans="2:11" x14ac:dyDescent="0.35">
      <c r="B506" s="124">
        <v>44958</v>
      </c>
      <c r="C506" s="103" t="s">
        <v>24</v>
      </c>
      <c r="D506" s="191">
        <v>412</v>
      </c>
      <c r="E506" s="191">
        <v>400</v>
      </c>
      <c r="F506" s="191">
        <v>775</v>
      </c>
      <c r="G506" s="191">
        <v>80</v>
      </c>
      <c r="H506" s="193" t="s">
        <v>10</v>
      </c>
      <c r="I506" s="191">
        <v>12</v>
      </c>
      <c r="J506" s="191">
        <v>22</v>
      </c>
      <c r="K506" s="191">
        <f t="shared" si="24"/>
        <v>1701</v>
      </c>
    </row>
    <row r="507" spans="2:11" x14ac:dyDescent="0.35">
      <c r="B507" s="124">
        <v>44959</v>
      </c>
      <c r="C507" s="103" t="s">
        <v>25</v>
      </c>
      <c r="D507" s="191">
        <v>204</v>
      </c>
      <c r="E507" s="190">
        <v>285</v>
      </c>
      <c r="F507" s="190">
        <v>757</v>
      </c>
      <c r="G507" s="190">
        <v>332</v>
      </c>
      <c r="H507" s="193" t="s">
        <v>10</v>
      </c>
      <c r="I507" s="190">
        <v>34</v>
      </c>
      <c r="J507" s="190">
        <v>90</v>
      </c>
      <c r="K507" s="191">
        <f t="shared" si="24"/>
        <v>1702</v>
      </c>
    </row>
    <row r="508" spans="2:11" x14ac:dyDescent="0.35">
      <c r="B508" s="124">
        <v>44960</v>
      </c>
      <c r="C508" s="103" t="s">
        <v>26</v>
      </c>
      <c r="D508" s="191">
        <v>13</v>
      </c>
      <c r="E508" s="190">
        <v>48</v>
      </c>
      <c r="F508" s="190">
        <v>73</v>
      </c>
      <c r="G508" s="190" t="s">
        <v>10</v>
      </c>
      <c r="H508" s="193" t="s">
        <v>10</v>
      </c>
      <c r="I508" s="190" t="s">
        <v>10</v>
      </c>
      <c r="J508" s="190" t="s">
        <v>10</v>
      </c>
      <c r="K508" s="191">
        <f t="shared" si="24"/>
        <v>134</v>
      </c>
    </row>
    <row r="509" spans="2:11" x14ac:dyDescent="0.35">
      <c r="B509" s="124">
        <v>44961</v>
      </c>
      <c r="C509" s="103" t="s">
        <v>27</v>
      </c>
      <c r="D509" s="191">
        <v>20</v>
      </c>
      <c r="E509" s="190">
        <v>22</v>
      </c>
      <c r="F509" s="190">
        <v>14</v>
      </c>
      <c r="G509" s="190" t="s">
        <v>10</v>
      </c>
      <c r="H509" s="193" t="s">
        <v>10</v>
      </c>
      <c r="I509" s="190">
        <v>1</v>
      </c>
      <c r="J509" s="190" t="s">
        <v>10</v>
      </c>
      <c r="K509" s="191">
        <f t="shared" si="24"/>
        <v>57</v>
      </c>
    </row>
    <row r="510" spans="2:11" x14ac:dyDescent="0.35">
      <c r="B510" s="124">
        <v>44962</v>
      </c>
      <c r="C510" s="103" t="s">
        <v>28</v>
      </c>
      <c r="D510" s="191">
        <v>162</v>
      </c>
      <c r="E510" s="190">
        <v>190</v>
      </c>
      <c r="F510" s="190">
        <v>330</v>
      </c>
      <c r="G510" s="190">
        <v>77</v>
      </c>
      <c r="H510" s="193" t="s">
        <v>10</v>
      </c>
      <c r="I510" s="190" t="s">
        <v>10</v>
      </c>
      <c r="J510" s="190">
        <v>17</v>
      </c>
      <c r="K510" s="191">
        <f t="shared" si="24"/>
        <v>776</v>
      </c>
    </row>
    <row r="511" spans="2:11" x14ac:dyDescent="0.35">
      <c r="B511" s="124">
        <v>44963</v>
      </c>
      <c r="C511" s="103" t="s">
        <v>29</v>
      </c>
      <c r="D511" s="191">
        <v>4</v>
      </c>
      <c r="E511" s="190">
        <v>33</v>
      </c>
      <c r="F511" s="190">
        <v>30</v>
      </c>
      <c r="G511" s="190">
        <v>3</v>
      </c>
      <c r="H511" s="193" t="s">
        <v>10</v>
      </c>
      <c r="I511" s="190">
        <v>4</v>
      </c>
      <c r="J511" s="190">
        <v>1</v>
      </c>
      <c r="K511" s="191">
        <f t="shared" si="24"/>
        <v>75</v>
      </c>
    </row>
    <row r="512" spans="2:11" x14ac:dyDescent="0.35">
      <c r="B512" s="124">
        <v>44964</v>
      </c>
      <c r="C512" s="103" t="s">
        <v>30</v>
      </c>
      <c r="D512" s="191">
        <v>70</v>
      </c>
      <c r="E512" s="190" t="s">
        <v>10</v>
      </c>
      <c r="F512" s="190" t="s">
        <v>10</v>
      </c>
      <c r="G512" s="190" t="s">
        <v>10</v>
      </c>
      <c r="H512" s="193" t="s">
        <v>10</v>
      </c>
      <c r="I512" s="190" t="s">
        <v>10</v>
      </c>
      <c r="J512" s="190" t="s">
        <v>10</v>
      </c>
      <c r="K512" s="191">
        <f t="shared" si="24"/>
        <v>70</v>
      </c>
    </row>
    <row r="513" spans="2:11" x14ac:dyDescent="0.35">
      <c r="B513" s="124">
        <v>44965</v>
      </c>
      <c r="C513" s="103" t="s">
        <v>31</v>
      </c>
      <c r="D513" s="191">
        <v>41</v>
      </c>
      <c r="E513" s="190">
        <v>78</v>
      </c>
      <c r="F513" s="190">
        <v>239</v>
      </c>
      <c r="G513" s="190">
        <v>15</v>
      </c>
      <c r="H513" s="193" t="s">
        <v>10</v>
      </c>
      <c r="I513" s="190">
        <v>1</v>
      </c>
      <c r="J513" s="190">
        <v>4</v>
      </c>
      <c r="K513" s="191">
        <f t="shared" si="24"/>
        <v>378</v>
      </c>
    </row>
    <row r="514" spans="2:11" x14ac:dyDescent="0.35">
      <c r="B514" s="124">
        <v>44966</v>
      </c>
      <c r="C514" s="103" t="s">
        <v>32</v>
      </c>
      <c r="D514" s="191">
        <v>39</v>
      </c>
      <c r="E514" s="190">
        <v>81</v>
      </c>
      <c r="F514" s="190">
        <v>67</v>
      </c>
      <c r="G514" s="190">
        <v>16</v>
      </c>
      <c r="H514" s="193" t="s">
        <v>10</v>
      </c>
      <c r="I514" s="190" t="s">
        <v>10</v>
      </c>
      <c r="J514" s="190">
        <v>1</v>
      </c>
      <c r="K514" s="191">
        <f t="shared" si="24"/>
        <v>204</v>
      </c>
    </row>
    <row r="515" spans="2:11" x14ac:dyDescent="0.35">
      <c r="B515" s="124">
        <v>44967</v>
      </c>
      <c r="C515" s="103" t="s">
        <v>33</v>
      </c>
      <c r="D515" s="191">
        <v>86</v>
      </c>
      <c r="E515" s="190">
        <v>139</v>
      </c>
      <c r="F515" s="190">
        <v>107</v>
      </c>
      <c r="G515" s="190">
        <v>7</v>
      </c>
      <c r="H515" s="193" t="s">
        <v>10</v>
      </c>
      <c r="I515" s="190">
        <v>1</v>
      </c>
      <c r="J515" s="190" t="s">
        <v>10</v>
      </c>
      <c r="K515" s="191">
        <f t="shared" si="24"/>
        <v>340</v>
      </c>
    </row>
    <row r="516" spans="2:11" x14ac:dyDescent="0.35">
      <c r="B516" s="124">
        <v>44968</v>
      </c>
      <c r="C516" s="103" t="s">
        <v>180</v>
      </c>
      <c r="D516" s="191">
        <v>13</v>
      </c>
      <c r="E516" s="190">
        <v>131</v>
      </c>
      <c r="F516" s="190">
        <v>269</v>
      </c>
      <c r="G516" s="190">
        <v>291</v>
      </c>
      <c r="H516" s="193" t="s">
        <v>10</v>
      </c>
      <c r="I516" s="190" t="s">
        <v>10</v>
      </c>
      <c r="J516" s="190">
        <v>15</v>
      </c>
      <c r="K516" s="191">
        <f t="shared" si="24"/>
        <v>719</v>
      </c>
    </row>
    <row r="517" spans="2:11" x14ac:dyDescent="0.35">
      <c r="B517" s="124">
        <v>44969</v>
      </c>
      <c r="C517" s="103" t="s">
        <v>34</v>
      </c>
      <c r="D517" s="191" t="s">
        <v>10</v>
      </c>
      <c r="E517" s="190" t="s">
        <v>10</v>
      </c>
      <c r="F517" s="190">
        <v>47</v>
      </c>
      <c r="G517" s="190" t="s">
        <v>10</v>
      </c>
      <c r="H517" s="193" t="s">
        <v>10</v>
      </c>
      <c r="I517" s="190" t="s">
        <v>10</v>
      </c>
      <c r="J517" s="190" t="s">
        <v>10</v>
      </c>
      <c r="K517" s="191">
        <f t="shared" si="24"/>
        <v>47</v>
      </c>
    </row>
    <row r="518" spans="2:11" x14ac:dyDescent="0.35">
      <c r="B518" s="124">
        <v>44970</v>
      </c>
      <c r="C518" s="103" t="s">
        <v>35</v>
      </c>
      <c r="D518" s="191" t="s">
        <v>10</v>
      </c>
      <c r="E518" s="190" t="s">
        <v>10</v>
      </c>
      <c r="F518" s="190">
        <v>3</v>
      </c>
      <c r="G518" s="190" t="s">
        <v>10</v>
      </c>
      <c r="H518" s="193" t="s">
        <v>10</v>
      </c>
      <c r="I518" s="190" t="s">
        <v>10</v>
      </c>
      <c r="J518" s="190" t="s">
        <v>10</v>
      </c>
      <c r="K518" s="191">
        <f t="shared" si="24"/>
        <v>3</v>
      </c>
    </row>
    <row r="519" spans="2:11" x14ac:dyDescent="0.35">
      <c r="B519" s="124">
        <v>44972</v>
      </c>
      <c r="C519" s="103" t="s">
        <v>37</v>
      </c>
      <c r="D519" s="191" t="s">
        <v>10</v>
      </c>
      <c r="E519" s="190" t="s">
        <v>10</v>
      </c>
      <c r="F519" s="190">
        <v>1</v>
      </c>
      <c r="G519" s="190" t="s">
        <v>10</v>
      </c>
      <c r="H519" s="193" t="s">
        <v>10</v>
      </c>
      <c r="I519" s="190" t="s">
        <v>10</v>
      </c>
      <c r="J519" s="190" t="s">
        <v>10</v>
      </c>
      <c r="K519" s="191">
        <f t="shared" si="24"/>
        <v>1</v>
      </c>
    </row>
    <row r="520" spans="2:11" x14ac:dyDescent="0.35">
      <c r="B520" s="124">
        <v>44973</v>
      </c>
      <c r="C520" s="103" t="s">
        <v>41</v>
      </c>
      <c r="D520" s="191" t="s">
        <v>10</v>
      </c>
      <c r="E520" s="190">
        <v>589</v>
      </c>
      <c r="F520" s="209">
        <v>51</v>
      </c>
      <c r="G520" s="190" t="s">
        <v>10</v>
      </c>
      <c r="H520" s="193" t="s">
        <v>10</v>
      </c>
      <c r="I520" s="190" t="s">
        <v>10</v>
      </c>
      <c r="J520" s="190" t="s">
        <v>10</v>
      </c>
      <c r="K520" s="191">
        <f t="shared" si="24"/>
        <v>640</v>
      </c>
    </row>
    <row r="521" spans="2:11" x14ac:dyDescent="0.35">
      <c r="B521" s="124">
        <v>44974</v>
      </c>
      <c r="C521" s="103" t="s">
        <v>38</v>
      </c>
      <c r="D521" s="191">
        <v>1</v>
      </c>
      <c r="E521" s="190" t="s">
        <v>10</v>
      </c>
      <c r="F521" s="190">
        <v>4</v>
      </c>
      <c r="G521" s="190" t="s">
        <v>10</v>
      </c>
      <c r="H521" s="193" t="s">
        <v>10</v>
      </c>
      <c r="I521" s="190" t="s">
        <v>10</v>
      </c>
      <c r="J521" s="190">
        <v>4</v>
      </c>
      <c r="K521" s="191">
        <f t="shared" si="24"/>
        <v>9</v>
      </c>
    </row>
    <row r="522" spans="2:11" x14ac:dyDescent="0.35">
      <c r="B522" s="124">
        <v>44975</v>
      </c>
      <c r="C522" s="103" t="s">
        <v>42</v>
      </c>
      <c r="D522" s="191" t="s">
        <v>10</v>
      </c>
      <c r="E522" s="190">
        <v>6</v>
      </c>
      <c r="F522" s="190">
        <v>2</v>
      </c>
      <c r="G522" s="190">
        <v>1</v>
      </c>
      <c r="H522" s="193" t="s">
        <v>10</v>
      </c>
      <c r="I522" s="190" t="s">
        <v>10</v>
      </c>
      <c r="J522" s="190" t="s">
        <v>10</v>
      </c>
      <c r="K522" s="191">
        <f t="shared" si="24"/>
        <v>9</v>
      </c>
    </row>
    <row r="523" spans="2:11" x14ac:dyDescent="0.35">
      <c r="B523" s="124">
        <v>44976</v>
      </c>
      <c r="C523" s="103" t="s">
        <v>39</v>
      </c>
      <c r="D523" s="191">
        <v>215</v>
      </c>
      <c r="E523" s="190" t="s">
        <v>10</v>
      </c>
      <c r="F523" s="190">
        <v>0</v>
      </c>
      <c r="G523" s="190">
        <v>16</v>
      </c>
      <c r="H523" s="193" t="s">
        <v>10</v>
      </c>
      <c r="I523" s="190" t="s">
        <v>10</v>
      </c>
      <c r="J523" s="190">
        <v>74</v>
      </c>
      <c r="K523" s="191">
        <f t="shared" si="24"/>
        <v>305</v>
      </c>
    </row>
    <row r="524" spans="2:11" x14ac:dyDescent="0.35">
      <c r="B524" s="125">
        <v>44977</v>
      </c>
      <c r="C524" s="120" t="s">
        <v>40</v>
      </c>
      <c r="D524" s="204">
        <f>SUM(D506:D523)</f>
        <v>1280</v>
      </c>
      <c r="E524" s="204">
        <f>SUM(E506:E523)</f>
        <v>2002</v>
      </c>
      <c r="F524" s="204">
        <f>SUM(F506:F523)</f>
        <v>2769</v>
      </c>
      <c r="G524" s="204">
        <f>SUM(G506:G523)</f>
        <v>838</v>
      </c>
      <c r="H524" s="202" t="s">
        <v>10</v>
      </c>
      <c r="I524" s="204">
        <f>SUM(I506:I523)</f>
        <v>53</v>
      </c>
      <c r="J524" s="204">
        <f>SUM(J506:J523)</f>
        <v>228</v>
      </c>
      <c r="K524" s="214">
        <f>+SUM(D524:J524)</f>
        <v>7170</v>
      </c>
    </row>
    <row r="525" spans="2:11" x14ac:dyDescent="0.35">
      <c r="B525" s="124">
        <v>44986</v>
      </c>
      <c r="C525" s="103" t="s">
        <v>24</v>
      </c>
      <c r="D525" s="178">
        <v>408</v>
      </c>
      <c r="E525" s="196">
        <v>1091</v>
      </c>
      <c r="F525" s="195">
        <v>859</v>
      </c>
      <c r="G525" s="195">
        <v>104</v>
      </c>
      <c r="H525" s="193" t="s">
        <v>10</v>
      </c>
      <c r="I525" s="195">
        <v>9</v>
      </c>
      <c r="J525" s="195">
        <v>23</v>
      </c>
      <c r="K525" s="196">
        <v>2485</v>
      </c>
    </row>
    <row r="526" spans="2:11" x14ac:dyDescent="0.35">
      <c r="B526" s="124">
        <v>44987</v>
      </c>
      <c r="C526" s="103" t="s">
        <v>25</v>
      </c>
      <c r="D526" s="183">
        <v>263</v>
      </c>
      <c r="E526" s="183">
        <v>600</v>
      </c>
      <c r="F526" s="217">
        <v>1087</v>
      </c>
      <c r="G526" s="179">
        <v>620</v>
      </c>
      <c r="H526" s="193" t="s">
        <v>10</v>
      </c>
      <c r="I526" s="179">
        <v>50</v>
      </c>
      <c r="J526" s="179">
        <v>101</v>
      </c>
      <c r="K526" s="196">
        <v>2671</v>
      </c>
    </row>
    <row r="527" spans="2:11" x14ac:dyDescent="0.35">
      <c r="B527" s="124">
        <v>44988</v>
      </c>
      <c r="C527" s="103" t="s">
        <v>26</v>
      </c>
      <c r="D527" s="183">
        <v>21</v>
      </c>
      <c r="E527" s="183">
        <v>49</v>
      </c>
      <c r="F527" s="179">
        <v>88</v>
      </c>
      <c r="G527" s="179">
        <v>1</v>
      </c>
      <c r="H527" s="193" t="s">
        <v>10</v>
      </c>
      <c r="I527" s="189" t="s">
        <v>10</v>
      </c>
      <c r="J527" s="179">
        <v>1</v>
      </c>
      <c r="K527" s="178">
        <v>160</v>
      </c>
    </row>
    <row r="528" spans="2:11" x14ac:dyDescent="0.35">
      <c r="B528" s="124">
        <v>44989</v>
      </c>
      <c r="C528" s="103" t="s">
        <v>27</v>
      </c>
      <c r="D528" s="183">
        <v>24</v>
      </c>
      <c r="E528" s="183">
        <v>46</v>
      </c>
      <c r="F528" s="179">
        <v>19</v>
      </c>
      <c r="G528" s="179">
        <v>1</v>
      </c>
      <c r="H528" s="193" t="s">
        <v>10</v>
      </c>
      <c r="I528" s="179">
        <v>1</v>
      </c>
      <c r="J528" s="189" t="s">
        <v>10</v>
      </c>
      <c r="K528" s="178">
        <v>90</v>
      </c>
    </row>
    <row r="529" spans="2:11" x14ac:dyDescent="0.35">
      <c r="B529" s="124">
        <v>44990</v>
      </c>
      <c r="C529" s="103" t="s">
        <v>28</v>
      </c>
      <c r="D529" s="183">
        <v>36</v>
      </c>
      <c r="E529" s="183">
        <v>204</v>
      </c>
      <c r="F529" s="189" t="s">
        <v>10</v>
      </c>
      <c r="G529" s="189" t="s">
        <v>10</v>
      </c>
      <c r="H529" s="193" t="s">
        <v>10</v>
      </c>
      <c r="I529" s="179">
        <v>2</v>
      </c>
      <c r="J529" s="179">
        <v>16</v>
      </c>
      <c r="K529" s="178">
        <v>256</v>
      </c>
    </row>
    <row r="530" spans="2:11" x14ac:dyDescent="0.35">
      <c r="B530" s="124">
        <v>44991</v>
      </c>
      <c r="C530" s="103" t="s">
        <v>29</v>
      </c>
      <c r="D530" s="183">
        <v>9</v>
      </c>
      <c r="E530" s="183">
        <v>57</v>
      </c>
      <c r="F530" s="179">
        <v>35</v>
      </c>
      <c r="G530" s="179">
        <v>10</v>
      </c>
      <c r="H530" s="193" t="s">
        <v>10</v>
      </c>
      <c r="I530" s="179">
        <v>3</v>
      </c>
      <c r="J530" s="179">
        <v>2</v>
      </c>
      <c r="K530" s="178">
        <v>113</v>
      </c>
    </row>
    <row r="531" spans="2:11" x14ac:dyDescent="0.35">
      <c r="B531" s="124">
        <v>44992</v>
      </c>
      <c r="C531" s="103" t="s">
        <v>30</v>
      </c>
      <c r="D531" s="183">
        <v>151</v>
      </c>
      <c r="E531" s="201" t="s">
        <v>10</v>
      </c>
      <c r="F531" s="201" t="s">
        <v>10</v>
      </c>
      <c r="G531" s="201" t="s">
        <v>10</v>
      </c>
      <c r="H531" s="193" t="s">
        <v>10</v>
      </c>
      <c r="I531" s="193" t="s">
        <v>10</v>
      </c>
      <c r="J531" s="193" t="s">
        <v>10</v>
      </c>
      <c r="K531" s="133">
        <f>SUM(D531:J531)</f>
        <v>151</v>
      </c>
    </row>
    <row r="532" spans="2:11" x14ac:dyDescent="0.35">
      <c r="B532" s="124">
        <v>44993</v>
      </c>
      <c r="C532" s="103" t="s">
        <v>31</v>
      </c>
      <c r="D532" s="183">
        <v>43</v>
      </c>
      <c r="E532" s="183">
        <v>106</v>
      </c>
      <c r="F532" s="179">
        <v>190</v>
      </c>
      <c r="G532" s="179">
        <v>8</v>
      </c>
      <c r="H532" s="193" t="s">
        <v>10</v>
      </c>
      <c r="I532" s="193" t="s">
        <v>10</v>
      </c>
      <c r="J532" s="193" t="s">
        <v>10</v>
      </c>
      <c r="K532" s="178">
        <v>347</v>
      </c>
    </row>
    <row r="533" spans="2:11" x14ac:dyDescent="0.35">
      <c r="B533" s="124">
        <v>44994</v>
      </c>
      <c r="C533" s="103" t="s">
        <v>32</v>
      </c>
      <c r="D533" s="183">
        <v>39</v>
      </c>
      <c r="E533" s="183">
        <v>125</v>
      </c>
      <c r="F533" s="179">
        <v>86</v>
      </c>
      <c r="G533" s="179">
        <v>17</v>
      </c>
      <c r="H533" s="193" t="s">
        <v>10</v>
      </c>
      <c r="I533" s="179">
        <v>2</v>
      </c>
      <c r="J533" s="193" t="s">
        <v>10</v>
      </c>
      <c r="K533" s="178">
        <v>267</v>
      </c>
    </row>
    <row r="534" spans="2:11" x14ac:dyDescent="0.35">
      <c r="B534" s="124">
        <v>44995</v>
      </c>
      <c r="C534" s="103" t="s">
        <v>33</v>
      </c>
      <c r="D534" s="183">
        <v>120</v>
      </c>
      <c r="E534" s="183">
        <v>119</v>
      </c>
      <c r="F534" s="179">
        <v>142</v>
      </c>
      <c r="G534" s="179">
        <v>14</v>
      </c>
      <c r="H534" s="193" t="s">
        <v>10</v>
      </c>
      <c r="I534" s="193" t="s">
        <v>10</v>
      </c>
      <c r="J534" s="189" t="s">
        <v>10</v>
      </c>
      <c r="K534" s="178">
        <v>395</v>
      </c>
    </row>
    <row r="535" spans="2:11" x14ac:dyDescent="0.35">
      <c r="B535" s="124">
        <v>44996</v>
      </c>
      <c r="C535" s="103" t="s">
        <v>180</v>
      </c>
      <c r="D535" s="183">
        <v>12</v>
      </c>
      <c r="E535" s="183">
        <v>163</v>
      </c>
      <c r="F535" s="179">
        <v>334</v>
      </c>
      <c r="G535" s="179">
        <v>405</v>
      </c>
      <c r="H535" s="193" t="s">
        <v>10</v>
      </c>
      <c r="I535" s="193" t="s">
        <v>10</v>
      </c>
      <c r="J535" s="179">
        <v>14</v>
      </c>
      <c r="K535" s="178">
        <v>928</v>
      </c>
    </row>
    <row r="536" spans="2:11" x14ac:dyDescent="0.35">
      <c r="B536" s="124">
        <v>44997</v>
      </c>
      <c r="C536" s="103" t="s">
        <v>34</v>
      </c>
      <c r="D536" s="182" t="s">
        <v>10</v>
      </c>
      <c r="E536" s="182" t="s">
        <v>10</v>
      </c>
      <c r="F536" s="179">
        <v>85</v>
      </c>
      <c r="G536" s="193" t="s">
        <v>10</v>
      </c>
      <c r="H536" s="193" t="s">
        <v>10</v>
      </c>
      <c r="I536" s="193" t="s">
        <v>10</v>
      </c>
      <c r="J536" s="193" t="s">
        <v>10</v>
      </c>
      <c r="K536" s="178">
        <v>97</v>
      </c>
    </row>
    <row r="537" spans="2:11" x14ac:dyDescent="0.35">
      <c r="B537" s="124">
        <v>44998</v>
      </c>
      <c r="C537" s="103" t="s">
        <v>35</v>
      </c>
      <c r="D537" s="182" t="s">
        <v>10</v>
      </c>
      <c r="E537" s="182" t="s">
        <v>10</v>
      </c>
      <c r="F537" s="179">
        <v>4</v>
      </c>
      <c r="G537" s="193" t="s">
        <v>10</v>
      </c>
      <c r="H537" s="193" t="s">
        <v>10</v>
      </c>
      <c r="I537" s="193" t="s">
        <v>10</v>
      </c>
      <c r="J537" s="193" t="s">
        <v>10</v>
      </c>
      <c r="K537" s="178">
        <v>4</v>
      </c>
    </row>
    <row r="538" spans="2:11" x14ac:dyDescent="0.35">
      <c r="B538" s="124">
        <v>45000</v>
      </c>
      <c r="C538" s="103" t="s">
        <v>37</v>
      </c>
      <c r="D538" s="182" t="s">
        <v>10</v>
      </c>
      <c r="E538" s="182" t="s">
        <v>10</v>
      </c>
      <c r="F538" s="189" t="s">
        <v>10</v>
      </c>
      <c r="G538" s="193" t="s">
        <v>10</v>
      </c>
      <c r="H538" s="193" t="s">
        <v>10</v>
      </c>
      <c r="I538" s="193" t="s">
        <v>10</v>
      </c>
      <c r="J538" s="189">
        <v>3</v>
      </c>
      <c r="K538" s="178">
        <v>3</v>
      </c>
    </row>
    <row r="539" spans="2:11" x14ac:dyDescent="0.35">
      <c r="B539" s="124">
        <v>45001</v>
      </c>
      <c r="C539" s="103" t="s">
        <v>41</v>
      </c>
      <c r="D539" s="182" t="s">
        <v>10</v>
      </c>
      <c r="E539" s="183">
        <v>25</v>
      </c>
      <c r="F539" s="189" t="s">
        <v>10</v>
      </c>
      <c r="G539" s="179">
        <v>3</v>
      </c>
      <c r="H539" s="193" t="s">
        <v>10</v>
      </c>
      <c r="I539" s="193" t="s">
        <v>10</v>
      </c>
      <c r="J539" s="179">
        <v>1</v>
      </c>
      <c r="K539" s="178">
        <v>29</v>
      </c>
    </row>
    <row r="540" spans="2:11" x14ac:dyDescent="0.35">
      <c r="B540" s="124">
        <v>45002</v>
      </c>
      <c r="C540" s="103" t="s">
        <v>38</v>
      </c>
      <c r="D540" s="182" t="s">
        <v>10</v>
      </c>
      <c r="E540" s="182" t="s">
        <v>10</v>
      </c>
      <c r="F540" s="179">
        <v>3</v>
      </c>
      <c r="G540" s="179">
        <v>1</v>
      </c>
      <c r="H540" s="193" t="s">
        <v>10</v>
      </c>
      <c r="I540" s="193" t="s">
        <v>10</v>
      </c>
      <c r="J540" s="179">
        <v>1</v>
      </c>
      <c r="K540" s="178">
        <v>5</v>
      </c>
    </row>
    <row r="541" spans="2:11" x14ac:dyDescent="0.35">
      <c r="B541" s="124">
        <v>45003</v>
      </c>
      <c r="C541" s="103" t="s">
        <v>42</v>
      </c>
      <c r="D541" s="182" t="s">
        <v>10</v>
      </c>
      <c r="E541" s="183">
        <v>10</v>
      </c>
      <c r="F541" s="189" t="s">
        <v>10</v>
      </c>
      <c r="G541" s="179">
        <v>11</v>
      </c>
      <c r="H541" s="193" t="s">
        <v>10</v>
      </c>
      <c r="I541" s="193" t="s">
        <v>10</v>
      </c>
      <c r="J541" s="189" t="s">
        <v>10</v>
      </c>
      <c r="K541" s="178">
        <v>121</v>
      </c>
    </row>
    <row r="542" spans="2:11" x14ac:dyDescent="0.35">
      <c r="B542" s="124">
        <v>45004</v>
      </c>
      <c r="C542" s="103" t="s">
        <v>39</v>
      </c>
      <c r="D542" s="183">
        <v>249</v>
      </c>
      <c r="E542" s="183">
        <v>55</v>
      </c>
      <c r="F542" s="179">
        <v>264</v>
      </c>
      <c r="G542" s="179">
        <v>105</v>
      </c>
      <c r="H542" s="193" t="s">
        <v>10</v>
      </c>
      <c r="I542" s="179">
        <v>2</v>
      </c>
      <c r="J542" s="179">
        <v>117</v>
      </c>
      <c r="K542" s="178">
        <v>941</v>
      </c>
    </row>
    <row r="543" spans="2:11" x14ac:dyDescent="0.35">
      <c r="B543" s="215">
        <v>45005</v>
      </c>
      <c r="C543" s="216" t="s">
        <v>40</v>
      </c>
      <c r="D543" s="194">
        <f>SUM(D525:D542)</f>
        <v>1375</v>
      </c>
      <c r="E543" s="194">
        <f>SUM(E525:E542)</f>
        <v>2650</v>
      </c>
      <c r="F543" s="194">
        <f>SUM(F525:F542)</f>
        <v>3196</v>
      </c>
      <c r="G543" s="194">
        <f>SUM(G525:G542)</f>
        <v>1300</v>
      </c>
      <c r="H543" s="202" t="s">
        <v>10</v>
      </c>
      <c r="I543" s="194">
        <f>SUM(I525:I542)</f>
        <v>69</v>
      </c>
      <c r="J543" s="194">
        <f>SUM(J525:J542)</f>
        <v>279</v>
      </c>
      <c r="K543" s="213">
        <f t="shared" ref="K543:K562" si="25">+SUM(D543:J543)</f>
        <v>8869</v>
      </c>
    </row>
    <row r="544" spans="2:11" x14ac:dyDescent="0.35">
      <c r="B544" s="277" t="s">
        <v>12</v>
      </c>
      <c r="C544" s="278"/>
      <c r="D544" s="247">
        <v>4130</v>
      </c>
      <c r="E544" s="247">
        <v>6513</v>
      </c>
      <c r="F544" s="248">
        <v>9077</v>
      </c>
      <c r="G544" s="248">
        <v>2841</v>
      </c>
      <c r="H544" s="248" t="s">
        <v>10</v>
      </c>
      <c r="I544" s="247">
        <f>+SUM(I505+I524+I543)</f>
        <v>150</v>
      </c>
      <c r="J544" s="249">
        <v>830</v>
      </c>
      <c r="K544" s="239">
        <f t="shared" si="25"/>
        <v>23541</v>
      </c>
    </row>
    <row r="545" spans="2:11" x14ac:dyDescent="0.35">
      <c r="B545" s="124">
        <v>45017</v>
      </c>
      <c r="C545" s="103" t="s">
        <v>24</v>
      </c>
      <c r="D545" s="178">
        <v>275</v>
      </c>
      <c r="E545" s="178">
        <v>657</v>
      </c>
      <c r="F545" s="195">
        <v>555</v>
      </c>
      <c r="G545" s="195">
        <v>62</v>
      </c>
      <c r="H545" s="193" t="s">
        <v>10</v>
      </c>
      <c r="I545" s="195">
        <v>22</v>
      </c>
      <c r="J545" s="195">
        <v>23</v>
      </c>
      <c r="K545" s="196">
        <f t="shared" si="25"/>
        <v>1594</v>
      </c>
    </row>
    <row r="546" spans="2:11" x14ac:dyDescent="0.35">
      <c r="B546" s="124">
        <v>45018</v>
      </c>
      <c r="C546" s="103" t="s">
        <v>25</v>
      </c>
      <c r="D546" s="183">
        <v>259</v>
      </c>
      <c r="E546" s="183">
        <v>423</v>
      </c>
      <c r="F546" s="179">
        <v>830</v>
      </c>
      <c r="G546" s="179">
        <v>384</v>
      </c>
      <c r="H546" s="193" t="s">
        <v>10</v>
      </c>
      <c r="I546" s="179">
        <v>20</v>
      </c>
      <c r="J546" s="179">
        <v>107</v>
      </c>
      <c r="K546" s="196">
        <f t="shared" si="25"/>
        <v>2023</v>
      </c>
    </row>
    <row r="547" spans="2:11" x14ac:dyDescent="0.35">
      <c r="B547" s="124">
        <v>45019</v>
      </c>
      <c r="C547" s="103" t="s">
        <v>26</v>
      </c>
      <c r="D547" s="183">
        <v>9</v>
      </c>
      <c r="E547" s="183">
        <v>32</v>
      </c>
      <c r="F547" s="179">
        <v>50</v>
      </c>
      <c r="G547" s="179">
        <v>2</v>
      </c>
      <c r="H547" s="193" t="s">
        <v>10</v>
      </c>
      <c r="I547" s="189" t="s">
        <v>10</v>
      </c>
      <c r="J547" s="182" t="s">
        <v>10</v>
      </c>
      <c r="K547" s="196">
        <f t="shared" si="25"/>
        <v>93</v>
      </c>
    </row>
    <row r="548" spans="2:11" x14ac:dyDescent="0.35">
      <c r="B548" s="124">
        <v>45020</v>
      </c>
      <c r="C548" s="103" t="s">
        <v>27</v>
      </c>
      <c r="D548" s="183">
        <v>15</v>
      </c>
      <c r="E548" s="183">
        <v>41</v>
      </c>
      <c r="F548" s="179">
        <v>9</v>
      </c>
      <c r="G548" s="182" t="s">
        <v>10</v>
      </c>
      <c r="H548" s="193" t="s">
        <v>10</v>
      </c>
      <c r="I548" s="182" t="s">
        <v>10</v>
      </c>
      <c r="J548" s="182" t="s">
        <v>10</v>
      </c>
      <c r="K548" s="196">
        <f t="shared" si="25"/>
        <v>65</v>
      </c>
    </row>
    <row r="549" spans="2:11" x14ac:dyDescent="0.35">
      <c r="B549" s="124">
        <v>45021</v>
      </c>
      <c r="C549" s="103" t="s">
        <v>28</v>
      </c>
      <c r="D549" s="183">
        <v>122</v>
      </c>
      <c r="E549" s="183">
        <v>64</v>
      </c>
      <c r="F549" s="179">
        <v>157</v>
      </c>
      <c r="G549" s="179">
        <v>37</v>
      </c>
      <c r="H549" s="193" t="s">
        <v>10</v>
      </c>
      <c r="I549" s="182" t="s">
        <v>10</v>
      </c>
      <c r="J549" s="179">
        <v>5</v>
      </c>
      <c r="K549" s="196">
        <f t="shared" si="25"/>
        <v>385</v>
      </c>
    </row>
    <row r="550" spans="2:11" x14ac:dyDescent="0.35">
      <c r="B550" s="124">
        <v>45022</v>
      </c>
      <c r="C550" s="103" t="s">
        <v>29</v>
      </c>
      <c r="D550" s="183">
        <v>6</v>
      </c>
      <c r="E550" s="183">
        <v>33</v>
      </c>
      <c r="F550" s="179">
        <v>27</v>
      </c>
      <c r="G550" s="179">
        <v>5</v>
      </c>
      <c r="H550" s="193" t="s">
        <v>10</v>
      </c>
      <c r="I550" s="179">
        <v>9</v>
      </c>
      <c r="J550" s="179">
        <v>1</v>
      </c>
      <c r="K550" s="196">
        <f t="shared" si="25"/>
        <v>81</v>
      </c>
    </row>
    <row r="551" spans="2:11" x14ac:dyDescent="0.35">
      <c r="B551" s="124">
        <v>45023</v>
      </c>
      <c r="C551" s="103" t="s">
        <v>30</v>
      </c>
      <c r="D551" s="183">
        <v>100</v>
      </c>
      <c r="E551" s="182" t="s">
        <v>10</v>
      </c>
      <c r="F551" s="182" t="s">
        <v>10</v>
      </c>
      <c r="G551" s="182" t="s">
        <v>10</v>
      </c>
      <c r="H551" s="193" t="s">
        <v>10</v>
      </c>
      <c r="I551" s="182" t="s">
        <v>10</v>
      </c>
      <c r="J551" s="182" t="s">
        <v>10</v>
      </c>
      <c r="K551" s="196">
        <f t="shared" si="25"/>
        <v>100</v>
      </c>
    </row>
    <row r="552" spans="2:11" x14ac:dyDescent="0.35">
      <c r="B552" s="124">
        <v>45024</v>
      </c>
      <c r="C552" s="103" t="s">
        <v>31</v>
      </c>
      <c r="D552" s="183">
        <v>31</v>
      </c>
      <c r="E552" s="183">
        <v>62</v>
      </c>
      <c r="F552" s="179">
        <v>165</v>
      </c>
      <c r="G552" s="179">
        <v>9</v>
      </c>
      <c r="H552" s="193" t="s">
        <v>10</v>
      </c>
      <c r="I552" s="182" t="s">
        <v>10</v>
      </c>
      <c r="J552" s="179">
        <v>3</v>
      </c>
      <c r="K552" s="196">
        <f t="shared" si="25"/>
        <v>270</v>
      </c>
    </row>
    <row r="553" spans="2:11" x14ac:dyDescent="0.35">
      <c r="B553" s="124">
        <v>45025</v>
      </c>
      <c r="C553" s="103" t="s">
        <v>32</v>
      </c>
      <c r="D553" s="183">
        <v>30</v>
      </c>
      <c r="E553" s="183">
        <v>71</v>
      </c>
      <c r="F553" s="179">
        <v>54</v>
      </c>
      <c r="G553" s="179">
        <v>6</v>
      </c>
      <c r="H553" s="193" t="s">
        <v>10</v>
      </c>
      <c r="I553" s="182" t="s">
        <v>10</v>
      </c>
      <c r="J553" s="182" t="s">
        <v>10</v>
      </c>
      <c r="K553" s="196">
        <f t="shared" si="25"/>
        <v>161</v>
      </c>
    </row>
    <row r="554" spans="2:11" x14ac:dyDescent="0.35">
      <c r="B554" s="124">
        <v>45026</v>
      </c>
      <c r="C554" s="103" t="s">
        <v>33</v>
      </c>
      <c r="D554" s="183">
        <v>86</v>
      </c>
      <c r="E554" s="183">
        <v>110</v>
      </c>
      <c r="F554" s="179">
        <v>86</v>
      </c>
      <c r="G554" s="179">
        <v>6</v>
      </c>
      <c r="H554" s="193" t="s">
        <v>10</v>
      </c>
      <c r="I554" s="179">
        <v>2</v>
      </c>
      <c r="J554" s="179">
        <v>3</v>
      </c>
      <c r="K554" s="196">
        <f t="shared" si="25"/>
        <v>293</v>
      </c>
    </row>
    <row r="555" spans="2:11" x14ac:dyDescent="0.35">
      <c r="B555" s="124">
        <v>45027</v>
      </c>
      <c r="C555" s="103" t="s">
        <v>180</v>
      </c>
      <c r="D555" s="183">
        <v>5</v>
      </c>
      <c r="E555" s="183">
        <v>150</v>
      </c>
      <c r="F555" s="179">
        <v>238</v>
      </c>
      <c r="G555" s="179">
        <v>212</v>
      </c>
      <c r="H555" s="193" t="s">
        <v>10</v>
      </c>
      <c r="I555" s="179">
        <v>1</v>
      </c>
      <c r="J555" s="179">
        <v>17</v>
      </c>
      <c r="K555" s="196">
        <f t="shared" si="25"/>
        <v>623</v>
      </c>
    </row>
    <row r="556" spans="2:11" x14ac:dyDescent="0.35">
      <c r="B556" s="124">
        <v>45028</v>
      </c>
      <c r="C556" s="103" t="s">
        <v>34</v>
      </c>
      <c r="D556" s="182" t="s">
        <v>10</v>
      </c>
      <c r="E556" s="182" t="s">
        <v>10</v>
      </c>
      <c r="F556" s="179">
        <v>50</v>
      </c>
      <c r="G556" s="182" t="s">
        <v>10</v>
      </c>
      <c r="H556" s="193" t="s">
        <v>10</v>
      </c>
      <c r="I556" s="182" t="s">
        <v>10</v>
      </c>
      <c r="J556" s="182" t="s">
        <v>10</v>
      </c>
      <c r="K556" s="196">
        <f t="shared" si="25"/>
        <v>50</v>
      </c>
    </row>
    <row r="557" spans="2:11" x14ac:dyDescent="0.35">
      <c r="B557" s="124">
        <v>45029</v>
      </c>
      <c r="C557" s="103" t="s">
        <v>35</v>
      </c>
      <c r="D557" s="182" t="s">
        <v>10</v>
      </c>
      <c r="E557" s="182" t="s">
        <v>10</v>
      </c>
      <c r="F557" s="179">
        <v>6</v>
      </c>
      <c r="G557" s="182" t="s">
        <v>10</v>
      </c>
      <c r="H557" s="193" t="s">
        <v>10</v>
      </c>
      <c r="I557" s="182" t="s">
        <v>10</v>
      </c>
      <c r="J557" s="182" t="s">
        <v>10</v>
      </c>
      <c r="K557" s="196">
        <f t="shared" si="25"/>
        <v>6</v>
      </c>
    </row>
    <row r="558" spans="2:11" x14ac:dyDescent="0.35">
      <c r="B558" s="124">
        <v>45030</v>
      </c>
      <c r="C558" s="103" t="s">
        <v>37</v>
      </c>
      <c r="D558" s="182" t="s">
        <v>10</v>
      </c>
      <c r="E558" s="182" t="s">
        <v>10</v>
      </c>
      <c r="F558" s="182" t="s">
        <v>10</v>
      </c>
      <c r="G558" s="182" t="s">
        <v>10</v>
      </c>
      <c r="H558" s="193" t="s">
        <v>10</v>
      </c>
      <c r="I558" s="182" t="s">
        <v>10</v>
      </c>
      <c r="J558" s="179">
        <v>5</v>
      </c>
      <c r="K558" s="196">
        <f t="shared" si="25"/>
        <v>5</v>
      </c>
    </row>
    <row r="559" spans="2:11" x14ac:dyDescent="0.35">
      <c r="B559" s="124">
        <v>45031</v>
      </c>
      <c r="C559" s="103" t="s">
        <v>41</v>
      </c>
      <c r="D559" s="182" t="s">
        <v>10</v>
      </c>
      <c r="E559" s="183">
        <v>209</v>
      </c>
      <c r="F559" s="179">
        <v>53</v>
      </c>
      <c r="G559" s="182" t="s">
        <v>10</v>
      </c>
      <c r="H559" s="193" t="s">
        <v>10</v>
      </c>
      <c r="I559" s="182" t="s">
        <v>10</v>
      </c>
      <c r="J559" s="179">
        <v>4</v>
      </c>
      <c r="K559" s="196">
        <f t="shared" si="25"/>
        <v>266</v>
      </c>
    </row>
    <row r="560" spans="2:11" x14ac:dyDescent="0.35">
      <c r="B560" s="124">
        <v>45032</v>
      </c>
      <c r="C560" s="103" t="s">
        <v>38</v>
      </c>
      <c r="D560" s="182" t="s">
        <v>10</v>
      </c>
      <c r="E560" s="182" t="s">
        <v>10</v>
      </c>
      <c r="F560" s="179">
        <v>3</v>
      </c>
      <c r="G560" s="182" t="s">
        <v>10</v>
      </c>
      <c r="H560" s="193" t="s">
        <v>10</v>
      </c>
      <c r="I560" s="182" t="s">
        <v>10</v>
      </c>
      <c r="J560" s="182" t="s">
        <v>10</v>
      </c>
      <c r="K560" s="196">
        <f t="shared" si="25"/>
        <v>3</v>
      </c>
    </row>
    <row r="561" spans="2:11" x14ac:dyDescent="0.35">
      <c r="B561" s="124">
        <v>45033</v>
      </c>
      <c r="C561" s="103" t="s">
        <v>42</v>
      </c>
      <c r="D561" s="182" t="s">
        <v>10</v>
      </c>
      <c r="E561" s="183">
        <v>7</v>
      </c>
      <c r="F561" s="179">
        <v>1</v>
      </c>
      <c r="G561" s="179">
        <v>2</v>
      </c>
      <c r="H561" s="193" t="s">
        <v>10</v>
      </c>
      <c r="I561" s="182" t="s">
        <v>10</v>
      </c>
      <c r="J561" s="182" t="s">
        <v>10</v>
      </c>
      <c r="K561" s="196">
        <f t="shared" si="25"/>
        <v>10</v>
      </c>
    </row>
    <row r="562" spans="2:11" x14ac:dyDescent="0.35">
      <c r="B562" s="124">
        <v>45034</v>
      </c>
      <c r="C562" s="103" t="s">
        <v>39</v>
      </c>
      <c r="D562" s="183">
        <v>64</v>
      </c>
      <c r="E562" s="182" t="s">
        <v>10</v>
      </c>
      <c r="F562" s="182" t="s">
        <v>10</v>
      </c>
      <c r="G562" s="179">
        <v>56</v>
      </c>
      <c r="H562" s="193" t="s">
        <v>10</v>
      </c>
      <c r="I562" s="182" t="s">
        <v>10</v>
      </c>
      <c r="J562" s="179">
        <v>88</v>
      </c>
      <c r="K562" s="196">
        <f t="shared" si="25"/>
        <v>208</v>
      </c>
    </row>
    <row r="563" spans="2:11" x14ac:dyDescent="0.35">
      <c r="B563" s="125">
        <v>45036</v>
      </c>
      <c r="C563" s="120" t="s">
        <v>40</v>
      </c>
      <c r="D563" s="194">
        <f>SUM(D545:D562)</f>
        <v>1002</v>
      </c>
      <c r="E563" s="194">
        <f>SUM(E545:E562)</f>
        <v>1859</v>
      </c>
      <c r="F563" s="194">
        <f>SUM(F545:F562)</f>
        <v>2284</v>
      </c>
      <c r="G563" s="194">
        <f>SUM(G545:G562)</f>
        <v>781</v>
      </c>
      <c r="H563" s="194"/>
      <c r="I563" s="194">
        <f>SUM(I545:I562)</f>
        <v>54</v>
      </c>
      <c r="J563" s="194">
        <f>SUM(J545:J562)</f>
        <v>256</v>
      </c>
      <c r="K563" s="213">
        <f>+D563+E563+F563+G563+I563+J563</f>
        <v>6236</v>
      </c>
    </row>
    <row r="564" spans="2:11" x14ac:dyDescent="0.35">
      <c r="B564" s="124">
        <v>45047</v>
      </c>
      <c r="C564" s="103" t="s">
        <v>24</v>
      </c>
      <c r="D564" s="178">
        <v>302</v>
      </c>
      <c r="E564" s="178">
        <v>994</v>
      </c>
      <c r="F564" s="195">
        <v>658</v>
      </c>
      <c r="G564" s="195">
        <v>93</v>
      </c>
      <c r="H564" s="193" t="s">
        <v>10</v>
      </c>
      <c r="I564" s="195">
        <v>14</v>
      </c>
      <c r="J564" s="195">
        <v>21</v>
      </c>
      <c r="K564" s="196">
        <f t="shared" ref="K564:K581" si="26">SUM(D564:J564)</f>
        <v>2082</v>
      </c>
    </row>
    <row r="565" spans="2:11" x14ac:dyDescent="0.35">
      <c r="B565" s="124">
        <v>45048</v>
      </c>
      <c r="C565" s="103" t="s">
        <v>25</v>
      </c>
      <c r="D565" s="183">
        <v>232</v>
      </c>
      <c r="E565" s="183">
        <v>581</v>
      </c>
      <c r="F565" s="179">
        <v>764</v>
      </c>
      <c r="G565" s="179">
        <v>367</v>
      </c>
      <c r="H565" s="193" t="s">
        <v>10</v>
      </c>
      <c r="I565" s="179">
        <v>28</v>
      </c>
      <c r="J565" s="179">
        <v>129</v>
      </c>
      <c r="K565" s="196">
        <f t="shared" si="26"/>
        <v>2101</v>
      </c>
    </row>
    <row r="566" spans="2:11" x14ac:dyDescent="0.35">
      <c r="B566" s="124">
        <v>45049</v>
      </c>
      <c r="C566" s="103" t="s">
        <v>26</v>
      </c>
      <c r="D566" s="183">
        <v>7</v>
      </c>
      <c r="E566" s="183">
        <v>33</v>
      </c>
      <c r="F566" s="179">
        <v>44</v>
      </c>
      <c r="G566" s="179">
        <v>3</v>
      </c>
      <c r="H566" s="193" t="s">
        <v>10</v>
      </c>
      <c r="I566" s="182" t="s">
        <v>10</v>
      </c>
      <c r="J566" s="182" t="s">
        <v>10</v>
      </c>
      <c r="K566" s="196">
        <f t="shared" si="26"/>
        <v>87</v>
      </c>
    </row>
    <row r="567" spans="2:11" x14ac:dyDescent="0.35">
      <c r="B567" s="124">
        <v>45050</v>
      </c>
      <c r="C567" s="103" t="s">
        <v>27</v>
      </c>
      <c r="D567" s="183">
        <v>14</v>
      </c>
      <c r="E567" s="183">
        <v>40</v>
      </c>
      <c r="F567" s="179">
        <v>19</v>
      </c>
      <c r="G567" s="182" t="s">
        <v>10</v>
      </c>
      <c r="H567" s="193" t="s">
        <v>10</v>
      </c>
      <c r="I567" s="182" t="s">
        <v>10</v>
      </c>
      <c r="J567" s="182" t="s">
        <v>10</v>
      </c>
      <c r="K567" s="196">
        <f t="shared" si="26"/>
        <v>73</v>
      </c>
    </row>
    <row r="568" spans="2:11" x14ac:dyDescent="0.35">
      <c r="B568" s="124">
        <v>45051</v>
      </c>
      <c r="C568" s="103" t="s">
        <v>28</v>
      </c>
      <c r="D568" s="183">
        <v>38</v>
      </c>
      <c r="E568" s="183">
        <v>129</v>
      </c>
      <c r="F568" s="179">
        <v>126</v>
      </c>
      <c r="G568" s="179">
        <v>40</v>
      </c>
      <c r="H568" s="193" t="s">
        <v>10</v>
      </c>
      <c r="I568" s="182" t="s">
        <v>10</v>
      </c>
      <c r="J568" s="179">
        <v>9</v>
      </c>
      <c r="K568" s="196">
        <f t="shared" si="26"/>
        <v>342</v>
      </c>
    </row>
    <row r="569" spans="2:11" x14ac:dyDescent="0.35">
      <c r="B569" s="124">
        <v>45052</v>
      </c>
      <c r="C569" s="103" t="s">
        <v>29</v>
      </c>
      <c r="D569" s="183">
        <v>4</v>
      </c>
      <c r="E569" s="183">
        <v>37</v>
      </c>
      <c r="F569" s="179">
        <v>31</v>
      </c>
      <c r="G569" s="179">
        <v>7</v>
      </c>
      <c r="H569" s="193" t="s">
        <v>10</v>
      </c>
      <c r="I569" s="179">
        <v>4</v>
      </c>
      <c r="J569" s="179">
        <v>8</v>
      </c>
      <c r="K569" s="196">
        <f t="shared" si="26"/>
        <v>91</v>
      </c>
    </row>
    <row r="570" spans="2:11" x14ac:dyDescent="0.35">
      <c r="B570" s="124">
        <v>45053</v>
      </c>
      <c r="C570" s="103" t="s">
        <v>30</v>
      </c>
      <c r="D570" s="183">
        <v>264</v>
      </c>
      <c r="E570" s="182" t="s">
        <v>10</v>
      </c>
      <c r="F570" s="182" t="s">
        <v>10</v>
      </c>
      <c r="G570" s="182" t="s">
        <v>10</v>
      </c>
      <c r="H570" s="193" t="s">
        <v>10</v>
      </c>
      <c r="I570" s="182" t="s">
        <v>10</v>
      </c>
      <c r="J570" s="182" t="s">
        <v>10</v>
      </c>
      <c r="K570" s="196">
        <f t="shared" si="26"/>
        <v>264</v>
      </c>
    </row>
    <row r="571" spans="2:11" x14ac:dyDescent="0.35">
      <c r="B571" s="124">
        <v>45054</v>
      </c>
      <c r="C571" s="103" t="s">
        <v>31</v>
      </c>
      <c r="D571" s="183">
        <v>34</v>
      </c>
      <c r="E571" s="183">
        <v>76</v>
      </c>
      <c r="F571" s="179">
        <v>214</v>
      </c>
      <c r="G571" s="179">
        <v>11</v>
      </c>
      <c r="H571" s="193" t="s">
        <v>10</v>
      </c>
      <c r="I571" s="182" t="s">
        <v>10</v>
      </c>
      <c r="J571" s="179">
        <v>2</v>
      </c>
      <c r="K571" s="196">
        <f t="shared" si="26"/>
        <v>337</v>
      </c>
    </row>
    <row r="572" spans="2:11" x14ac:dyDescent="0.35">
      <c r="B572" s="124">
        <v>45055</v>
      </c>
      <c r="C572" s="103" t="s">
        <v>32</v>
      </c>
      <c r="D572" s="183">
        <v>40</v>
      </c>
      <c r="E572" s="183">
        <v>73</v>
      </c>
      <c r="F572" s="179">
        <v>76</v>
      </c>
      <c r="G572" s="179">
        <v>1</v>
      </c>
      <c r="H572" s="193" t="s">
        <v>10</v>
      </c>
      <c r="I572" s="182" t="s">
        <v>10</v>
      </c>
      <c r="J572" s="182" t="s">
        <v>10</v>
      </c>
      <c r="K572" s="196">
        <f t="shared" si="26"/>
        <v>190</v>
      </c>
    </row>
    <row r="573" spans="2:11" x14ac:dyDescent="0.35">
      <c r="B573" s="124">
        <v>45056</v>
      </c>
      <c r="C573" s="103" t="s">
        <v>33</v>
      </c>
      <c r="D573" s="183">
        <v>78</v>
      </c>
      <c r="E573" s="183">
        <v>124</v>
      </c>
      <c r="F573" s="179">
        <v>78</v>
      </c>
      <c r="G573" s="179">
        <v>12</v>
      </c>
      <c r="H573" s="193" t="s">
        <v>10</v>
      </c>
      <c r="I573" s="182" t="s">
        <v>10</v>
      </c>
      <c r="J573" s="179">
        <v>2</v>
      </c>
      <c r="K573" s="196">
        <f t="shared" si="26"/>
        <v>294</v>
      </c>
    </row>
    <row r="574" spans="2:11" x14ac:dyDescent="0.35">
      <c r="B574" s="124">
        <v>45057</v>
      </c>
      <c r="C574" s="103" t="s">
        <v>180</v>
      </c>
      <c r="D574" s="183">
        <v>15</v>
      </c>
      <c r="E574" s="183">
        <v>148</v>
      </c>
      <c r="F574" s="179">
        <v>209</v>
      </c>
      <c r="G574" s="179">
        <v>397</v>
      </c>
      <c r="H574" s="193" t="s">
        <v>10</v>
      </c>
      <c r="I574" s="182" t="s">
        <v>10</v>
      </c>
      <c r="J574" s="179">
        <v>11</v>
      </c>
      <c r="K574" s="196">
        <f t="shared" si="26"/>
        <v>780</v>
      </c>
    </row>
    <row r="575" spans="2:11" x14ac:dyDescent="0.35">
      <c r="B575" s="124">
        <v>45058</v>
      </c>
      <c r="C575" s="103" t="s">
        <v>34</v>
      </c>
      <c r="D575" s="182" t="s">
        <v>10</v>
      </c>
      <c r="E575" s="182" t="s">
        <v>10</v>
      </c>
      <c r="F575" s="179">
        <v>90</v>
      </c>
      <c r="G575" s="182" t="s">
        <v>10</v>
      </c>
      <c r="H575" s="193" t="s">
        <v>10</v>
      </c>
      <c r="I575" s="182" t="s">
        <v>10</v>
      </c>
      <c r="J575" s="182" t="s">
        <v>10</v>
      </c>
      <c r="K575" s="196">
        <f t="shared" si="26"/>
        <v>90</v>
      </c>
    </row>
    <row r="576" spans="2:11" x14ac:dyDescent="0.35">
      <c r="B576" s="124">
        <v>45059</v>
      </c>
      <c r="C576" s="103" t="s">
        <v>35</v>
      </c>
      <c r="D576" s="182" t="s">
        <v>10</v>
      </c>
      <c r="E576" s="182" t="s">
        <v>10</v>
      </c>
      <c r="F576" s="179">
        <v>4</v>
      </c>
      <c r="G576" s="182" t="s">
        <v>10</v>
      </c>
      <c r="H576" s="193" t="s">
        <v>10</v>
      </c>
      <c r="I576" s="182" t="s">
        <v>10</v>
      </c>
      <c r="J576" s="182" t="s">
        <v>10</v>
      </c>
      <c r="K576" s="196">
        <f t="shared" si="26"/>
        <v>4</v>
      </c>
    </row>
    <row r="577" spans="2:11" x14ac:dyDescent="0.35">
      <c r="B577" s="124">
        <v>45060</v>
      </c>
      <c r="C577" s="103" t="s">
        <v>37</v>
      </c>
      <c r="D577" s="182" t="s">
        <v>10</v>
      </c>
      <c r="E577" s="182" t="s">
        <v>10</v>
      </c>
      <c r="F577" s="182" t="s">
        <v>10</v>
      </c>
      <c r="G577" s="182" t="s">
        <v>10</v>
      </c>
      <c r="H577" s="193" t="s">
        <v>10</v>
      </c>
      <c r="I577" s="182" t="s">
        <v>10</v>
      </c>
      <c r="J577" s="179">
        <v>3</v>
      </c>
      <c r="K577" s="196">
        <f t="shared" si="26"/>
        <v>3</v>
      </c>
    </row>
    <row r="578" spans="2:11" x14ac:dyDescent="0.35">
      <c r="B578" s="124">
        <v>45061</v>
      </c>
      <c r="C578" s="103" t="s">
        <v>41</v>
      </c>
      <c r="D578" s="182" t="s">
        <v>10</v>
      </c>
      <c r="E578" s="183">
        <v>16</v>
      </c>
      <c r="F578" s="179">
        <v>345</v>
      </c>
      <c r="G578" s="179">
        <v>2</v>
      </c>
      <c r="H578" s="193" t="s">
        <v>10</v>
      </c>
      <c r="I578" s="182" t="s">
        <v>10</v>
      </c>
      <c r="J578" s="179">
        <v>1</v>
      </c>
      <c r="K578" s="196">
        <f t="shared" si="26"/>
        <v>364</v>
      </c>
    </row>
    <row r="579" spans="2:11" x14ac:dyDescent="0.35">
      <c r="B579" s="124">
        <v>45062</v>
      </c>
      <c r="C579" s="103" t="s">
        <v>38</v>
      </c>
      <c r="D579" s="182" t="s">
        <v>10</v>
      </c>
      <c r="E579" s="182" t="s">
        <v>10</v>
      </c>
      <c r="F579" s="182" t="s">
        <v>10</v>
      </c>
      <c r="G579" s="179">
        <v>1</v>
      </c>
      <c r="H579" s="193" t="s">
        <v>10</v>
      </c>
      <c r="I579" s="182" t="s">
        <v>10</v>
      </c>
      <c r="J579" s="179">
        <v>1</v>
      </c>
      <c r="K579" s="196">
        <f t="shared" si="26"/>
        <v>2</v>
      </c>
    </row>
    <row r="580" spans="2:11" x14ac:dyDescent="0.35">
      <c r="B580" s="124">
        <v>45063</v>
      </c>
      <c r="C580" s="103" t="s">
        <v>42</v>
      </c>
      <c r="D580" s="182" t="s">
        <v>10</v>
      </c>
      <c r="E580" s="183">
        <v>17</v>
      </c>
      <c r="F580" s="182" t="s">
        <v>10</v>
      </c>
      <c r="G580" s="182" t="s">
        <v>10</v>
      </c>
      <c r="H580" s="193" t="s">
        <v>10</v>
      </c>
      <c r="I580" s="182" t="s">
        <v>10</v>
      </c>
      <c r="J580" s="182" t="s">
        <v>10</v>
      </c>
      <c r="K580" s="196">
        <f t="shared" si="26"/>
        <v>17</v>
      </c>
    </row>
    <row r="581" spans="2:11" x14ac:dyDescent="0.35">
      <c r="B581" s="124">
        <v>45064</v>
      </c>
      <c r="C581" s="103" t="s">
        <v>39</v>
      </c>
      <c r="D581" s="182" t="s">
        <v>10</v>
      </c>
      <c r="E581" s="182" t="s">
        <v>10</v>
      </c>
      <c r="F581" s="182" t="s">
        <v>10</v>
      </c>
      <c r="G581" s="179">
        <v>65</v>
      </c>
      <c r="H581" s="193" t="s">
        <v>10</v>
      </c>
      <c r="I581" s="182" t="s">
        <v>10</v>
      </c>
      <c r="J581" s="179">
        <v>114</v>
      </c>
      <c r="K581" s="196">
        <f t="shared" si="26"/>
        <v>179</v>
      </c>
    </row>
    <row r="582" spans="2:11" x14ac:dyDescent="0.35">
      <c r="B582" s="125">
        <v>45065</v>
      </c>
      <c r="C582" s="120" t="s">
        <v>40</v>
      </c>
      <c r="D582" s="194">
        <f>SUM(D564:D581)</f>
        <v>1028</v>
      </c>
      <c r="E582" s="194">
        <f>SUM(E564:E581)</f>
        <v>2268</v>
      </c>
      <c r="F582" s="194">
        <f>SUM(F564:F581)</f>
        <v>2658</v>
      </c>
      <c r="G582" s="194">
        <f>SUM(G564:G581)</f>
        <v>999</v>
      </c>
      <c r="H582" s="202" t="s">
        <v>10</v>
      </c>
      <c r="I582" s="194">
        <f>SUM(I564:I581)</f>
        <v>46</v>
      </c>
      <c r="J582" s="194">
        <f>SUM(J564:J581)</f>
        <v>301</v>
      </c>
      <c r="K582" s="213">
        <f>+D582+E582+F582+G582+I582+J582</f>
        <v>7300</v>
      </c>
    </row>
    <row r="583" spans="2:11" x14ac:dyDescent="0.35">
      <c r="B583" s="124">
        <v>45078</v>
      </c>
      <c r="C583" s="103" t="s">
        <v>24</v>
      </c>
      <c r="D583" s="178">
        <v>294</v>
      </c>
      <c r="E583" s="178">
        <v>618</v>
      </c>
      <c r="F583" s="195">
        <v>579</v>
      </c>
      <c r="G583" s="195">
        <v>132</v>
      </c>
      <c r="H583" s="193" t="s">
        <v>10</v>
      </c>
      <c r="I583" s="195">
        <v>25</v>
      </c>
      <c r="J583" s="195">
        <v>52</v>
      </c>
      <c r="K583" s="196">
        <f t="shared" ref="K583:K617" si="27">+SUM(D583:J583)</f>
        <v>1700</v>
      </c>
    </row>
    <row r="584" spans="2:11" x14ac:dyDescent="0.35">
      <c r="B584" s="124">
        <v>45079</v>
      </c>
      <c r="C584" s="103" t="s">
        <v>25</v>
      </c>
      <c r="D584" s="183">
        <v>275</v>
      </c>
      <c r="E584" s="183">
        <v>315</v>
      </c>
      <c r="F584" s="179">
        <v>927</v>
      </c>
      <c r="G584" s="179">
        <v>412</v>
      </c>
      <c r="H584" s="193" t="s">
        <v>10</v>
      </c>
      <c r="I584" s="179">
        <v>18</v>
      </c>
      <c r="J584" s="179">
        <v>129</v>
      </c>
      <c r="K584" s="196">
        <f t="shared" si="27"/>
        <v>2076</v>
      </c>
    </row>
    <row r="585" spans="2:11" x14ac:dyDescent="0.35">
      <c r="B585" s="124">
        <v>45080</v>
      </c>
      <c r="C585" s="103" t="s">
        <v>26</v>
      </c>
      <c r="D585" s="183">
        <v>7</v>
      </c>
      <c r="E585" s="183">
        <v>53</v>
      </c>
      <c r="F585" s="179">
        <v>38</v>
      </c>
      <c r="G585" s="179">
        <v>3</v>
      </c>
      <c r="H585" s="193" t="s">
        <v>10</v>
      </c>
      <c r="I585" s="182" t="s">
        <v>10</v>
      </c>
      <c r="J585" s="182" t="s">
        <v>10</v>
      </c>
      <c r="K585" s="196">
        <f t="shared" si="27"/>
        <v>101</v>
      </c>
    </row>
    <row r="586" spans="2:11" x14ac:dyDescent="0.35">
      <c r="B586" s="124">
        <v>45081</v>
      </c>
      <c r="C586" s="103" t="s">
        <v>27</v>
      </c>
      <c r="D586" s="183">
        <v>12</v>
      </c>
      <c r="E586" s="183">
        <v>55</v>
      </c>
      <c r="F586" s="179">
        <v>36</v>
      </c>
      <c r="G586" s="183">
        <v>1</v>
      </c>
      <c r="H586" s="193" t="s">
        <v>10</v>
      </c>
      <c r="I586" s="182" t="s">
        <v>10</v>
      </c>
      <c r="J586" s="182" t="s">
        <v>10</v>
      </c>
      <c r="K586" s="196">
        <f t="shared" si="27"/>
        <v>104</v>
      </c>
    </row>
    <row r="587" spans="2:11" x14ac:dyDescent="0.35">
      <c r="B587" s="124">
        <v>45082</v>
      </c>
      <c r="C587" s="103" t="s">
        <v>28</v>
      </c>
      <c r="D587" s="183">
        <v>154</v>
      </c>
      <c r="E587" s="183">
        <v>58</v>
      </c>
      <c r="F587" s="179">
        <v>106</v>
      </c>
      <c r="G587" s="179">
        <v>29</v>
      </c>
      <c r="H587" s="193" t="s">
        <v>10</v>
      </c>
      <c r="I587" s="182" t="s">
        <v>10</v>
      </c>
      <c r="J587" s="179">
        <v>9</v>
      </c>
      <c r="K587" s="196">
        <f t="shared" si="27"/>
        <v>356</v>
      </c>
    </row>
    <row r="588" spans="2:11" x14ac:dyDescent="0.35">
      <c r="B588" s="124">
        <v>45083</v>
      </c>
      <c r="C588" s="103" t="s">
        <v>29</v>
      </c>
      <c r="D588" s="183">
        <v>3</v>
      </c>
      <c r="E588" s="183">
        <v>53</v>
      </c>
      <c r="F588" s="179">
        <v>33</v>
      </c>
      <c r="G588" s="179">
        <v>2</v>
      </c>
      <c r="H588" s="193" t="s">
        <v>10</v>
      </c>
      <c r="I588" s="182" t="s">
        <v>10</v>
      </c>
      <c r="J588" s="179">
        <v>3</v>
      </c>
      <c r="K588" s="196">
        <f t="shared" si="27"/>
        <v>94</v>
      </c>
    </row>
    <row r="589" spans="2:11" x14ac:dyDescent="0.35">
      <c r="B589" s="124">
        <v>45084</v>
      </c>
      <c r="C589" s="103" t="s">
        <v>30</v>
      </c>
      <c r="D589" s="183">
        <v>126</v>
      </c>
      <c r="E589" s="182" t="s">
        <v>10</v>
      </c>
      <c r="F589" s="182" t="s">
        <v>10</v>
      </c>
      <c r="G589" s="182" t="s">
        <v>10</v>
      </c>
      <c r="H589" s="193" t="s">
        <v>10</v>
      </c>
      <c r="I589" s="182" t="s">
        <v>10</v>
      </c>
      <c r="J589" s="182" t="s">
        <v>10</v>
      </c>
      <c r="K589" s="196">
        <f t="shared" si="27"/>
        <v>126</v>
      </c>
    </row>
    <row r="590" spans="2:11" x14ac:dyDescent="0.35">
      <c r="B590" s="124">
        <v>45085</v>
      </c>
      <c r="C590" s="103" t="s">
        <v>31</v>
      </c>
      <c r="D590" s="183">
        <v>27</v>
      </c>
      <c r="E590" s="183">
        <v>48</v>
      </c>
      <c r="F590" s="179">
        <v>218</v>
      </c>
      <c r="G590" s="179">
        <v>12</v>
      </c>
      <c r="H590" s="193" t="s">
        <v>10</v>
      </c>
      <c r="I590" s="189"/>
      <c r="J590" s="179">
        <v>4</v>
      </c>
      <c r="K590" s="196">
        <f t="shared" si="27"/>
        <v>309</v>
      </c>
    </row>
    <row r="591" spans="2:11" x14ac:dyDescent="0.35">
      <c r="B591" s="124">
        <v>45086</v>
      </c>
      <c r="C591" s="103" t="s">
        <v>32</v>
      </c>
      <c r="D591" s="183">
        <v>27</v>
      </c>
      <c r="E591" s="183">
        <v>99</v>
      </c>
      <c r="F591" s="179">
        <v>77</v>
      </c>
      <c r="G591" s="182" t="s">
        <v>10</v>
      </c>
      <c r="H591" s="193" t="s">
        <v>10</v>
      </c>
      <c r="I591" s="182" t="s">
        <v>10</v>
      </c>
      <c r="J591" s="182" t="s">
        <v>10</v>
      </c>
      <c r="K591" s="196">
        <f t="shared" si="27"/>
        <v>203</v>
      </c>
    </row>
    <row r="592" spans="2:11" x14ac:dyDescent="0.35">
      <c r="B592" s="124">
        <v>45087</v>
      </c>
      <c r="C592" s="103" t="s">
        <v>33</v>
      </c>
      <c r="D592" s="183">
        <v>103</v>
      </c>
      <c r="E592" s="183">
        <v>145</v>
      </c>
      <c r="F592" s="179">
        <v>83</v>
      </c>
      <c r="G592" s="179">
        <v>18</v>
      </c>
      <c r="H592" s="193" t="s">
        <v>10</v>
      </c>
      <c r="I592" s="182" t="s">
        <v>10</v>
      </c>
      <c r="J592" s="182" t="s">
        <v>10</v>
      </c>
      <c r="K592" s="196">
        <f t="shared" si="27"/>
        <v>349</v>
      </c>
    </row>
    <row r="593" spans="2:13" x14ac:dyDescent="0.35">
      <c r="B593" s="124">
        <v>45088</v>
      </c>
      <c r="C593" s="103" t="s">
        <v>180</v>
      </c>
      <c r="D593" s="183">
        <v>10</v>
      </c>
      <c r="E593" s="183">
        <v>256</v>
      </c>
      <c r="F593" s="179">
        <v>415</v>
      </c>
      <c r="G593" s="179">
        <v>468</v>
      </c>
      <c r="H593" s="193" t="s">
        <v>10</v>
      </c>
      <c r="I593" s="179">
        <v>2</v>
      </c>
      <c r="J593" s="179">
        <v>20</v>
      </c>
      <c r="K593" s="196">
        <f t="shared" si="27"/>
        <v>1171</v>
      </c>
    </row>
    <row r="594" spans="2:13" x14ac:dyDescent="0.35">
      <c r="B594" s="124">
        <v>45089</v>
      </c>
      <c r="C594" s="103" t="s">
        <v>34</v>
      </c>
      <c r="D594" s="182" t="s">
        <v>10</v>
      </c>
      <c r="E594" s="182" t="s">
        <v>10</v>
      </c>
      <c r="F594" s="179">
        <v>59</v>
      </c>
      <c r="G594" s="182" t="s">
        <v>10</v>
      </c>
      <c r="H594" s="193" t="s">
        <v>10</v>
      </c>
      <c r="I594" s="182" t="s">
        <v>10</v>
      </c>
      <c r="J594" s="182" t="s">
        <v>10</v>
      </c>
      <c r="K594" s="196">
        <f t="shared" si="27"/>
        <v>59</v>
      </c>
    </row>
    <row r="595" spans="2:13" x14ac:dyDescent="0.35">
      <c r="B595" s="124">
        <v>45090</v>
      </c>
      <c r="C595" s="103" t="s">
        <v>35</v>
      </c>
      <c r="D595" s="182" t="s">
        <v>10</v>
      </c>
      <c r="E595" s="182" t="s">
        <v>10</v>
      </c>
      <c r="F595" s="179">
        <v>3</v>
      </c>
      <c r="G595" s="182" t="s">
        <v>10</v>
      </c>
      <c r="H595" s="193" t="s">
        <v>10</v>
      </c>
      <c r="I595" s="182" t="s">
        <v>10</v>
      </c>
      <c r="J595" s="182" t="s">
        <v>10</v>
      </c>
      <c r="K595" s="196">
        <f t="shared" si="27"/>
        <v>3</v>
      </c>
    </row>
    <row r="596" spans="2:13" x14ac:dyDescent="0.35">
      <c r="B596" s="124">
        <v>45091</v>
      </c>
      <c r="C596" s="103" t="s">
        <v>37</v>
      </c>
      <c r="D596" s="182" t="s">
        <v>10</v>
      </c>
      <c r="E596" s="182" t="s">
        <v>10</v>
      </c>
      <c r="F596" s="182" t="s">
        <v>10</v>
      </c>
      <c r="G596" s="182" t="s">
        <v>10</v>
      </c>
      <c r="H596" s="193" t="s">
        <v>10</v>
      </c>
      <c r="I596" s="182" t="s">
        <v>10</v>
      </c>
      <c r="J596" s="179">
        <v>2</v>
      </c>
      <c r="K596" s="196">
        <f t="shared" si="27"/>
        <v>2</v>
      </c>
    </row>
    <row r="597" spans="2:13" x14ac:dyDescent="0.35">
      <c r="B597" s="124">
        <v>45092</v>
      </c>
      <c r="C597" s="103" t="s">
        <v>41</v>
      </c>
      <c r="D597" s="182" t="s">
        <v>10</v>
      </c>
      <c r="E597" s="183">
        <v>519</v>
      </c>
      <c r="F597" s="179">
        <v>57</v>
      </c>
      <c r="G597" s="182" t="s">
        <v>10</v>
      </c>
      <c r="H597" s="193" t="s">
        <v>10</v>
      </c>
      <c r="I597" s="182" t="s">
        <v>10</v>
      </c>
      <c r="J597" s="179">
        <v>2</v>
      </c>
      <c r="K597" s="196">
        <f t="shared" si="27"/>
        <v>578</v>
      </c>
    </row>
    <row r="598" spans="2:13" x14ac:dyDescent="0.35">
      <c r="B598" s="124">
        <v>45093</v>
      </c>
      <c r="C598" s="103" t="s">
        <v>38</v>
      </c>
      <c r="D598" s="182" t="s">
        <v>10</v>
      </c>
      <c r="E598" s="182" t="s">
        <v>10</v>
      </c>
      <c r="F598" s="179">
        <v>2</v>
      </c>
      <c r="G598" s="182" t="s">
        <v>10</v>
      </c>
      <c r="H598" s="193" t="s">
        <v>10</v>
      </c>
      <c r="I598" s="182" t="s">
        <v>10</v>
      </c>
      <c r="J598" s="182" t="s">
        <v>10</v>
      </c>
      <c r="K598" s="196">
        <f t="shared" si="27"/>
        <v>2</v>
      </c>
      <c r="M598" s="185"/>
    </row>
    <row r="599" spans="2:13" x14ac:dyDescent="0.35">
      <c r="B599" s="124">
        <v>45094</v>
      </c>
      <c r="C599" s="103" t="s">
        <v>42</v>
      </c>
      <c r="D599" s="182" t="s">
        <v>10</v>
      </c>
      <c r="E599" s="183">
        <v>18</v>
      </c>
      <c r="F599" s="179">
        <v>4</v>
      </c>
      <c r="G599" s="179">
        <v>2</v>
      </c>
      <c r="H599" s="193" t="s">
        <v>10</v>
      </c>
      <c r="I599" s="182" t="s">
        <v>10</v>
      </c>
      <c r="J599" s="182" t="s">
        <v>10</v>
      </c>
      <c r="K599" s="196">
        <f t="shared" si="27"/>
        <v>24</v>
      </c>
    </row>
    <row r="600" spans="2:13" x14ac:dyDescent="0.35">
      <c r="B600" s="124">
        <v>45095</v>
      </c>
      <c r="C600" s="103" t="s">
        <v>39</v>
      </c>
      <c r="D600" s="182" t="s">
        <v>10</v>
      </c>
      <c r="E600" s="182" t="s">
        <v>10</v>
      </c>
      <c r="F600" s="182" t="s">
        <v>10</v>
      </c>
      <c r="G600" s="179">
        <v>47</v>
      </c>
      <c r="H600" s="193" t="s">
        <v>10</v>
      </c>
      <c r="I600" s="189"/>
      <c r="J600" s="179">
        <v>81</v>
      </c>
      <c r="K600" s="196">
        <f t="shared" si="27"/>
        <v>128</v>
      </c>
    </row>
    <row r="601" spans="2:13" x14ac:dyDescent="0.35">
      <c r="B601" s="125">
        <v>45096</v>
      </c>
      <c r="C601" s="120" t="s">
        <v>40</v>
      </c>
      <c r="D601" s="194">
        <f>SUM(D583:D600)</f>
        <v>1038</v>
      </c>
      <c r="E601" s="194">
        <f>SUM(E583:E600)</f>
        <v>2237</v>
      </c>
      <c r="F601" s="194">
        <f>SUM(F583:F600)</f>
        <v>2637</v>
      </c>
      <c r="G601" s="194">
        <f>SUM(G583:G600)</f>
        <v>1126</v>
      </c>
      <c r="H601" s="202" t="s">
        <v>10</v>
      </c>
      <c r="I601" s="194">
        <f>SUM(I583:I600)</f>
        <v>45</v>
      </c>
      <c r="J601" s="194">
        <f>SUM(J583:J600)</f>
        <v>302</v>
      </c>
      <c r="K601" s="197">
        <f t="shared" si="27"/>
        <v>7385</v>
      </c>
    </row>
    <row r="602" spans="2:13" x14ac:dyDescent="0.35">
      <c r="B602" s="277" t="s">
        <v>12</v>
      </c>
      <c r="C602" s="278"/>
      <c r="D602" s="247">
        <f>+SUM(D563+D582+D601)</f>
        <v>3068</v>
      </c>
      <c r="E602" s="247">
        <f>+SUM(E563+E582+E601)</f>
        <v>6364</v>
      </c>
      <c r="F602" s="247">
        <f>+SUM(F563+F582+F601)</f>
        <v>7579</v>
      </c>
      <c r="G602" s="247">
        <f>+SUM(G563+G582+G601)</f>
        <v>2906</v>
      </c>
      <c r="H602" s="250" t="s">
        <v>10</v>
      </c>
      <c r="I602" s="247">
        <f>+SUM(I563+I582+I601)</f>
        <v>145</v>
      </c>
      <c r="J602" s="247">
        <f>+SUM(J563+J582+J601)</f>
        <v>859</v>
      </c>
      <c r="K602" s="239">
        <f t="shared" si="27"/>
        <v>20921</v>
      </c>
    </row>
    <row r="603" spans="2:13" x14ac:dyDescent="0.35">
      <c r="B603" s="124">
        <v>45108</v>
      </c>
      <c r="C603" s="103" t="s">
        <v>24</v>
      </c>
      <c r="D603" s="178">
        <v>333</v>
      </c>
      <c r="E603" s="178">
        <v>865</v>
      </c>
      <c r="F603" s="195">
        <v>498</v>
      </c>
      <c r="G603" s="195">
        <v>100</v>
      </c>
      <c r="H603" s="193" t="s">
        <v>10</v>
      </c>
      <c r="I603" s="195">
        <v>19</v>
      </c>
      <c r="J603" s="195">
        <v>26</v>
      </c>
      <c r="K603" s="196">
        <f t="shared" si="27"/>
        <v>1841</v>
      </c>
    </row>
    <row r="604" spans="2:13" x14ac:dyDescent="0.35">
      <c r="B604" s="124">
        <v>45109</v>
      </c>
      <c r="C604" s="103" t="s">
        <v>25</v>
      </c>
      <c r="D604" s="183">
        <v>331</v>
      </c>
      <c r="E604" s="183">
        <v>378</v>
      </c>
      <c r="F604" s="179">
        <v>572</v>
      </c>
      <c r="G604" s="179">
        <v>322</v>
      </c>
      <c r="H604" s="193" t="s">
        <v>10</v>
      </c>
      <c r="I604" s="179">
        <v>16</v>
      </c>
      <c r="J604" s="179">
        <v>86</v>
      </c>
      <c r="K604" s="196">
        <f t="shared" si="27"/>
        <v>1705</v>
      </c>
    </row>
    <row r="605" spans="2:13" x14ac:dyDescent="0.35">
      <c r="B605" s="124">
        <v>45110</v>
      </c>
      <c r="C605" s="103" t="s">
        <v>26</v>
      </c>
      <c r="D605" s="183">
        <v>16</v>
      </c>
      <c r="E605" s="183">
        <v>58</v>
      </c>
      <c r="F605" s="179">
        <v>67</v>
      </c>
      <c r="G605" s="179">
        <v>3</v>
      </c>
      <c r="H605" s="193" t="s">
        <v>10</v>
      </c>
      <c r="I605" s="182" t="s">
        <v>10</v>
      </c>
      <c r="J605" s="182" t="s">
        <v>10</v>
      </c>
      <c r="K605" s="196">
        <f t="shared" si="27"/>
        <v>144</v>
      </c>
    </row>
    <row r="606" spans="2:13" x14ac:dyDescent="0.35">
      <c r="B606" s="124">
        <v>45111</v>
      </c>
      <c r="C606" s="103" t="s">
        <v>27</v>
      </c>
      <c r="D606" s="183">
        <v>17</v>
      </c>
      <c r="E606" s="183">
        <v>40</v>
      </c>
      <c r="F606" s="179">
        <v>20</v>
      </c>
      <c r="G606" s="182" t="s">
        <v>10</v>
      </c>
      <c r="H606" s="193" t="s">
        <v>10</v>
      </c>
      <c r="I606" s="182" t="s">
        <v>10</v>
      </c>
      <c r="J606" s="182" t="s">
        <v>10</v>
      </c>
      <c r="K606" s="196">
        <f t="shared" si="27"/>
        <v>77</v>
      </c>
    </row>
    <row r="607" spans="2:13" x14ac:dyDescent="0.35">
      <c r="B607" s="124">
        <v>45112</v>
      </c>
      <c r="C607" s="103" t="s">
        <v>28</v>
      </c>
      <c r="D607" s="182" t="s">
        <v>10</v>
      </c>
      <c r="E607" s="182" t="s">
        <v>10</v>
      </c>
      <c r="F607" s="179">
        <v>164</v>
      </c>
      <c r="G607" s="179">
        <v>30</v>
      </c>
      <c r="H607" s="200">
        <v>9</v>
      </c>
      <c r="I607" s="182" t="s">
        <v>10</v>
      </c>
      <c r="J607" s="179">
        <v>16</v>
      </c>
      <c r="K607" s="196">
        <f t="shared" si="27"/>
        <v>219</v>
      </c>
    </row>
    <row r="608" spans="2:13" x14ac:dyDescent="0.35">
      <c r="B608" s="124">
        <v>45113</v>
      </c>
      <c r="C608" s="103" t="s">
        <v>29</v>
      </c>
      <c r="D608" s="183">
        <v>3</v>
      </c>
      <c r="E608" s="183">
        <v>34</v>
      </c>
      <c r="F608" s="179">
        <v>27</v>
      </c>
      <c r="G608" s="179">
        <v>2</v>
      </c>
      <c r="H608" s="193" t="s">
        <v>10</v>
      </c>
      <c r="I608" s="183">
        <v>7</v>
      </c>
      <c r="J608" s="189" t="s">
        <v>10</v>
      </c>
      <c r="K608" s="196">
        <f t="shared" si="27"/>
        <v>73</v>
      </c>
    </row>
    <row r="609" spans="2:13" x14ac:dyDescent="0.35">
      <c r="B609" s="124">
        <v>45114</v>
      </c>
      <c r="C609" s="103" t="s">
        <v>30</v>
      </c>
      <c r="D609" s="183">
        <v>254</v>
      </c>
      <c r="E609" s="182" t="s">
        <v>10</v>
      </c>
      <c r="F609" s="182" t="s">
        <v>10</v>
      </c>
      <c r="G609" s="182" t="s">
        <v>10</v>
      </c>
      <c r="H609" s="193" t="s">
        <v>10</v>
      </c>
      <c r="I609" s="182" t="s">
        <v>10</v>
      </c>
      <c r="J609" s="182" t="s">
        <v>10</v>
      </c>
      <c r="K609" s="196">
        <f t="shared" si="27"/>
        <v>254</v>
      </c>
    </row>
    <row r="610" spans="2:13" x14ac:dyDescent="0.35">
      <c r="B610" s="124">
        <v>45115</v>
      </c>
      <c r="C610" s="103" t="s">
        <v>31</v>
      </c>
      <c r="D610" s="183">
        <v>21</v>
      </c>
      <c r="E610" s="183">
        <v>67</v>
      </c>
      <c r="F610" s="179">
        <v>206</v>
      </c>
      <c r="G610" s="179">
        <v>13</v>
      </c>
      <c r="H610" s="193" t="s">
        <v>10</v>
      </c>
      <c r="I610" s="189" t="s">
        <v>10</v>
      </c>
      <c r="J610" s="189" t="s">
        <v>10</v>
      </c>
      <c r="K610" s="196">
        <f t="shared" si="27"/>
        <v>307</v>
      </c>
    </row>
    <row r="611" spans="2:13" x14ac:dyDescent="0.35">
      <c r="B611" s="124">
        <v>45116</v>
      </c>
      <c r="C611" s="103" t="s">
        <v>32</v>
      </c>
      <c r="D611" s="183">
        <v>40</v>
      </c>
      <c r="E611" s="183">
        <v>87</v>
      </c>
      <c r="F611" s="179">
        <v>59</v>
      </c>
      <c r="G611" s="183">
        <v>6</v>
      </c>
      <c r="H611" s="193" t="s">
        <v>10</v>
      </c>
      <c r="I611" s="182" t="s">
        <v>10</v>
      </c>
      <c r="J611" s="182" t="s">
        <v>10</v>
      </c>
      <c r="K611" s="196">
        <f t="shared" si="27"/>
        <v>192</v>
      </c>
    </row>
    <row r="612" spans="2:13" x14ac:dyDescent="0.35">
      <c r="B612" s="124">
        <v>45117</v>
      </c>
      <c r="C612" s="103" t="s">
        <v>33</v>
      </c>
      <c r="D612" s="183">
        <v>120</v>
      </c>
      <c r="E612" s="183">
        <v>120</v>
      </c>
      <c r="F612" s="179">
        <v>159</v>
      </c>
      <c r="G612" s="189" t="s">
        <v>10</v>
      </c>
      <c r="H612" s="193" t="s">
        <v>10</v>
      </c>
      <c r="I612" s="182" t="s">
        <v>10</v>
      </c>
      <c r="J612" s="182" t="s">
        <v>10</v>
      </c>
      <c r="K612" s="196">
        <f t="shared" si="27"/>
        <v>399</v>
      </c>
    </row>
    <row r="613" spans="2:13" x14ac:dyDescent="0.35">
      <c r="B613" s="124">
        <v>45118</v>
      </c>
      <c r="C613" s="103" t="s">
        <v>180</v>
      </c>
      <c r="D613" s="183">
        <v>10</v>
      </c>
      <c r="E613" s="183">
        <v>165</v>
      </c>
      <c r="F613" s="179">
        <v>231</v>
      </c>
      <c r="G613" s="179">
        <v>286</v>
      </c>
      <c r="H613" s="193" t="s">
        <v>10</v>
      </c>
      <c r="I613" s="189" t="s">
        <v>10</v>
      </c>
      <c r="J613" s="179">
        <v>12</v>
      </c>
      <c r="K613" s="196">
        <f t="shared" si="27"/>
        <v>704</v>
      </c>
    </row>
    <row r="614" spans="2:13" x14ac:dyDescent="0.35">
      <c r="B614" s="124">
        <v>45119</v>
      </c>
      <c r="C614" s="103" t="s">
        <v>34</v>
      </c>
      <c r="D614" s="182" t="s">
        <v>10</v>
      </c>
      <c r="E614" s="182" t="s">
        <v>10</v>
      </c>
      <c r="F614" s="179">
        <v>50</v>
      </c>
      <c r="G614" s="182" t="s">
        <v>10</v>
      </c>
      <c r="H614" s="193" t="s">
        <v>10</v>
      </c>
      <c r="I614" s="182" t="s">
        <v>10</v>
      </c>
      <c r="J614" s="182" t="s">
        <v>10</v>
      </c>
      <c r="K614" s="196">
        <f t="shared" si="27"/>
        <v>50</v>
      </c>
    </row>
    <row r="615" spans="2:13" x14ac:dyDescent="0.35">
      <c r="B615" s="124">
        <v>45120</v>
      </c>
      <c r="C615" s="103" t="s">
        <v>35</v>
      </c>
      <c r="D615" s="182" t="s">
        <v>10</v>
      </c>
      <c r="E615" s="182" t="s">
        <v>10</v>
      </c>
      <c r="F615" s="179">
        <v>6</v>
      </c>
      <c r="G615" s="182" t="s">
        <v>10</v>
      </c>
      <c r="H615" s="193" t="s">
        <v>10</v>
      </c>
      <c r="I615" s="182" t="s">
        <v>10</v>
      </c>
      <c r="J615" s="182" t="s">
        <v>10</v>
      </c>
      <c r="K615" s="196">
        <f t="shared" si="27"/>
        <v>6</v>
      </c>
    </row>
    <row r="616" spans="2:13" x14ac:dyDescent="0.35">
      <c r="B616" s="124">
        <v>45121</v>
      </c>
      <c r="C616" s="103" t="s">
        <v>37</v>
      </c>
      <c r="D616" s="182" t="s">
        <v>10</v>
      </c>
      <c r="E616" s="182" t="s">
        <v>10</v>
      </c>
      <c r="F616" s="182" t="s">
        <v>10</v>
      </c>
      <c r="G616" s="182" t="s">
        <v>10</v>
      </c>
      <c r="H616" s="193" t="s">
        <v>10</v>
      </c>
      <c r="I616" s="182" t="s">
        <v>10</v>
      </c>
      <c r="J616" s="179">
        <v>6</v>
      </c>
      <c r="K616" s="196">
        <f t="shared" si="27"/>
        <v>6</v>
      </c>
    </row>
    <row r="617" spans="2:13" x14ac:dyDescent="0.35">
      <c r="B617" s="124">
        <v>45122</v>
      </c>
      <c r="C617" s="103" t="s">
        <v>41</v>
      </c>
      <c r="D617" s="182" t="s">
        <v>10</v>
      </c>
      <c r="E617" s="183">
        <v>250</v>
      </c>
      <c r="F617" s="179">
        <v>276</v>
      </c>
      <c r="G617" s="182" t="s">
        <v>10</v>
      </c>
      <c r="H617" s="193" t="s">
        <v>10</v>
      </c>
      <c r="I617" s="182" t="s">
        <v>10</v>
      </c>
      <c r="J617" s="189" t="s">
        <v>10</v>
      </c>
      <c r="K617" s="196">
        <f t="shared" si="27"/>
        <v>526</v>
      </c>
    </row>
    <row r="618" spans="2:13" x14ac:dyDescent="0.35">
      <c r="B618" s="124">
        <v>45123</v>
      </c>
      <c r="C618" s="103" t="s">
        <v>38</v>
      </c>
      <c r="D618" s="182" t="s">
        <v>10</v>
      </c>
      <c r="E618" s="182" t="s">
        <v>10</v>
      </c>
      <c r="F618" s="189" t="s">
        <v>10</v>
      </c>
      <c r="G618" s="182" t="s">
        <v>10</v>
      </c>
      <c r="H618" s="193" t="s">
        <v>10</v>
      </c>
      <c r="I618" s="182" t="s">
        <v>10</v>
      </c>
      <c r="J618" s="182" t="s">
        <v>10</v>
      </c>
      <c r="K618" s="210" t="s">
        <v>10</v>
      </c>
      <c r="M618" s="185"/>
    </row>
    <row r="619" spans="2:13" x14ac:dyDescent="0.35">
      <c r="B619" s="124">
        <v>45124</v>
      </c>
      <c r="C619" s="103" t="s">
        <v>42</v>
      </c>
      <c r="D619" s="182" t="s">
        <v>10</v>
      </c>
      <c r="E619" s="182" t="s">
        <v>10</v>
      </c>
      <c r="F619" s="179">
        <v>2</v>
      </c>
      <c r="G619" s="189" t="s">
        <v>10</v>
      </c>
      <c r="H619" s="193" t="s">
        <v>10</v>
      </c>
      <c r="I619" s="182" t="s">
        <v>10</v>
      </c>
      <c r="J619" s="182" t="s">
        <v>10</v>
      </c>
      <c r="K619" s="196">
        <f t="shared" ref="K619:K634" si="28">+SUM(D619:J619)</f>
        <v>2</v>
      </c>
    </row>
    <row r="620" spans="2:13" x14ac:dyDescent="0.35">
      <c r="B620" s="124">
        <v>45125</v>
      </c>
      <c r="C620" s="103" t="s">
        <v>39</v>
      </c>
      <c r="D620" s="182" t="s">
        <v>10</v>
      </c>
      <c r="E620" s="182" t="s">
        <v>10</v>
      </c>
      <c r="F620" s="182" t="s">
        <v>10</v>
      </c>
      <c r="G620" s="179">
        <v>20</v>
      </c>
      <c r="H620" s="193" t="s">
        <v>10</v>
      </c>
      <c r="I620" s="189" t="s">
        <v>10</v>
      </c>
      <c r="J620" s="179">
        <v>135</v>
      </c>
      <c r="K620" s="196">
        <f t="shared" si="28"/>
        <v>155</v>
      </c>
    </row>
    <row r="621" spans="2:13" x14ac:dyDescent="0.35">
      <c r="B621" s="125">
        <v>45126</v>
      </c>
      <c r="C621" s="120" t="s">
        <v>40</v>
      </c>
      <c r="D621" s="194">
        <f>SUM(D603:D620)</f>
        <v>1145</v>
      </c>
      <c r="E621" s="194">
        <f>SUM(E603:E620)</f>
        <v>2064</v>
      </c>
      <c r="F621" s="194">
        <f>SUM(F603:F620)</f>
        <v>2337</v>
      </c>
      <c r="G621" s="194">
        <f>SUM(G603:G620)</f>
        <v>782</v>
      </c>
      <c r="H621" s="194">
        <f>SUM(H607:H620)</f>
        <v>9</v>
      </c>
      <c r="I621" s="194">
        <f>SUM(I603:I620)</f>
        <v>42</v>
      </c>
      <c r="J621" s="194">
        <f>SUM(J603:J620)</f>
        <v>281</v>
      </c>
      <c r="K621" s="197">
        <f t="shared" si="28"/>
        <v>6660</v>
      </c>
    </row>
    <row r="622" spans="2:13" x14ac:dyDescent="0.35">
      <c r="B622" s="124">
        <v>45139</v>
      </c>
      <c r="C622" s="103" t="s">
        <v>24</v>
      </c>
      <c r="D622" s="178">
        <v>261</v>
      </c>
      <c r="E622" s="178">
        <v>746</v>
      </c>
      <c r="F622" s="195">
        <v>673</v>
      </c>
      <c r="G622" s="195">
        <v>72</v>
      </c>
      <c r="H622" s="195">
        <v>131</v>
      </c>
      <c r="I622" s="195">
        <v>7</v>
      </c>
      <c r="J622" s="195">
        <v>29</v>
      </c>
      <c r="K622" s="196">
        <f t="shared" si="28"/>
        <v>1919</v>
      </c>
    </row>
    <row r="623" spans="2:13" x14ac:dyDescent="0.35">
      <c r="B623" s="124">
        <v>45140</v>
      </c>
      <c r="C623" s="103" t="s">
        <v>25</v>
      </c>
      <c r="D623" s="183">
        <v>289</v>
      </c>
      <c r="E623" s="183">
        <v>423</v>
      </c>
      <c r="F623" s="179">
        <v>686</v>
      </c>
      <c r="G623" s="179">
        <v>249</v>
      </c>
      <c r="H623" s="179">
        <v>153</v>
      </c>
      <c r="I623" s="182" t="s">
        <v>10</v>
      </c>
      <c r="J623" s="179">
        <v>67</v>
      </c>
      <c r="K623" s="196">
        <f t="shared" si="28"/>
        <v>1867</v>
      </c>
    </row>
    <row r="624" spans="2:13" x14ac:dyDescent="0.35">
      <c r="B624" s="124">
        <v>45141</v>
      </c>
      <c r="C624" s="103" t="s">
        <v>26</v>
      </c>
      <c r="D624" s="183">
        <v>12</v>
      </c>
      <c r="E624" s="183">
        <v>67</v>
      </c>
      <c r="F624" s="179">
        <v>28</v>
      </c>
      <c r="G624" s="189" t="s">
        <v>10</v>
      </c>
      <c r="H624" s="179">
        <v>8</v>
      </c>
      <c r="I624" s="182" t="s">
        <v>10</v>
      </c>
      <c r="J624" s="182" t="s">
        <v>10</v>
      </c>
      <c r="K624" s="196">
        <f t="shared" si="28"/>
        <v>115</v>
      </c>
    </row>
    <row r="625" spans="2:11" x14ac:dyDescent="0.35">
      <c r="B625" s="124">
        <v>45142</v>
      </c>
      <c r="C625" s="103" t="s">
        <v>27</v>
      </c>
      <c r="D625" s="183">
        <v>10</v>
      </c>
      <c r="E625" s="183">
        <v>35</v>
      </c>
      <c r="F625" s="179">
        <v>18</v>
      </c>
      <c r="G625" s="183">
        <v>4</v>
      </c>
      <c r="H625" s="183">
        <v>4</v>
      </c>
      <c r="I625" s="182" t="s">
        <v>10</v>
      </c>
      <c r="J625" s="182" t="s">
        <v>10</v>
      </c>
      <c r="K625" s="196">
        <f t="shared" si="28"/>
        <v>71</v>
      </c>
    </row>
    <row r="626" spans="2:11" x14ac:dyDescent="0.35">
      <c r="B626" s="124">
        <v>45143</v>
      </c>
      <c r="C626" s="103" t="s">
        <v>28</v>
      </c>
      <c r="D626" s="183">
        <v>161</v>
      </c>
      <c r="E626" s="183">
        <v>93</v>
      </c>
      <c r="F626" s="179">
        <v>101</v>
      </c>
      <c r="G626" s="189" t="s">
        <v>10</v>
      </c>
      <c r="H626" s="179">
        <v>5</v>
      </c>
      <c r="I626" s="182" t="s">
        <v>10</v>
      </c>
      <c r="J626" s="179">
        <v>2</v>
      </c>
      <c r="K626" s="196">
        <f t="shared" si="28"/>
        <v>362</v>
      </c>
    </row>
    <row r="627" spans="2:11" x14ac:dyDescent="0.35">
      <c r="B627" s="124">
        <v>45144</v>
      </c>
      <c r="C627" s="103" t="s">
        <v>29</v>
      </c>
      <c r="D627" s="183">
        <v>2</v>
      </c>
      <c r="E627" s="183">
        <v>31</v>
      </c>
      <c r="F627" s="179">
        <v>29</v>
      </c>
      <c r="G627" s="189" t="s">
        <v>10</v>
      </c>
      <c r="H627" s="179">
        <v>6</v>
      </c>
      <c r="I627" s="183">
        <v>3</v>
      </c>
      <c r="J627" s="179">
        <v>4</v>
      </c>
      <c r="K627" s="196">
        <f t="shared" si="28"/>
        <v>75</v>
      </c>
    </row>
    <row r="628" spans="2:11" x14ac:dyDescent="0.35">
      <c r="B628" s="124">
        <v>45145</v>
      </c>
      <c r="C628" s="103" t="s">
        <v>30</v>
      </c>
      <c r="D628" s="183">
        <v>92</v>
      </c>
      <c r="E628" s="182" t="s">
        <v>10</v>
      </c>
      <c r="F628" s="182" t="s">
        <v>10</v>
      </c>
      <c r="G628" s="182" t="s">
        <v>10</v>
      </c>
      <c r="H628" s="182" t="s">
        <v>10</v>
      </c>
      <c r="I628" s="182" t="s">
        <v>10</v>
      </c>
      <c r="J628" s="182" t="s">
        <v>10</v>
      </c>
      <c r="K628" s="196">
        <f t="shared" si="28"/>
        <v>92</v>
      </c>
    </row>
    <row r="629" spans="2:11" x14ac:dyDescent="0.35">
      <c r="B629" s="124">
        <v>45146</v>
      </c>
      <c r="C629" s="103" t="s">
        <v>31</v>
      </c>
      <c r="D629" s="183">
        <v>27</v>
      </c>
      <c r="E629" s="183">
        <v>54</v>
      </c>
      <c r="F629" s="179">
        <v>202</v>
      </c>
      <c r="G629" s="179">
        <v>9</v>
      </c>
      <c r="H629" s="179">
        <v>13</v>
      </c>
      <c r="I629" s="182" t="s">
        <v>10</v>
      </c>
      <c r="J629" s="182" t="s">
        <v>10</v>
      </c>
      <c r="K629" s="196">
        <f t="shared" si="28"/>
        <v>305</v>
      </c>
    </row>
    <row r="630" spans="2:11" x14ac:dyDescent="0.35">
      <c r="B630" s="124">
        <v>45147</v>
      </c>
      <c r="C630" s="103" t="s">
        <v>32</v>
      </c>
      <c r="D630" s="183">
        <v>44</v>
      </c>
      <c r="E630" s="183">
        <v>82</v>
      </c>
      <c r="F630" s="179">
        <v>51</v>
      </c>
      <c r="G630" s="183">
        <v>19</v>
      </c>
      <c r="H630" s="183">
        <v>8</v>
      </c>
      <c r="I630" s="182" t="s">
        <v>10</v>
      </c>
      <c r="J630" s="182" t="s">
        <v>10</v>
      </c>
      <c r="K630" s="196">
        <f t="shared" si="28"/>
        <v>204</v>
      </c>
    </row>
    <row r="631" spans="2:11" x14ac:dyDescent="0.35">
      <c r="B631" s="124">
        <v>45148</v>
      </c>
      <c r="C631" s="103" t="s">
        <v>33</v>
      </c>
      <c r="D631" s="183">
        <v>108</v>
      </c>
      <c r="E631" s="183">
        <v>152</v>
      </c>
      <c r="F631" s="179">
        <v>95</v>
      </c>
      <c r="G631" s="189" t="s">
        <v>10</v>
      </c>
      <c r="H631" s="179">
        <v>8</v>
      </c>
      <c r="I631" s="183">
        <v>1</v>
      </c>
      <c r="J631" s="182" t="s">
        <v>10</v>
      </c>
      <c r="K631" s="196">
        <f t="shared" si="28"/>
        <v>364</v>
      </c>
    </row>
    <row r="632" spans="2:11" x14ac:dyDescent="0.35">
      <c r="B632" s="124">
        <v>45149</v>
      </c>
      <c r="C632" s="103" t="s">
        <v>180</v>
      </c>
      <c r="D632" s="183">
        <v>17</v>
      </c>
      <c r="E632" s="183">
        <v>99</v>
      </c>
      <c r="F632" s="179">
        <v>231</v>
      </c>
      <c r="G632" s="179">
        <v>325</v>
      </c>
      <c r="H632" s="179">
        <v>79</v>
      </c>
      <c r="I632" s="179">
        <v>10</v>
      </c>
      <c r="J632" s="179">
        <v>13</v>
      </c>
      <c r="K632" s="196">
        <f t="shared" si="28"/>
        <v>774</v>
      </c>
    </row>
    <row r="633" spans="2:11" x14ac:dyDescent="0.35">
      <c r="B633" s="124">
        <v>45150</v>
      </c>
      <c r="C633" s="103" t="s">
        <v>34</v>
      </c>
      <c r="D633" s="182" t="s">
        <v>10</v>
      </c>
      <c r="E633" s="182" t="s">
        <v>10</v>
      </c>
      <c r="F633" s="179">
        <v>74</v>
      </c>
      <c r="G633" s="182" t="s">
        <v>10</v>
      </c>
      <c r="H633" s="182" t="s">
        <v>10</v>
      </c>
      <c r="I633" s="182" t="s">
        <v>10</v>
      </c>
      <c r="J633" s="182" t="s">
        <v>10</v>
      </c>
      <c r="K633" s="196">
        <f t="shared" si="28"/>
        <v>74</v>
      </c>
    </row>
    <row r="634" spans="2:11" x14ac:dyDescent="0.35">
      <c r="B634" s="124">
        <v>45151</v>
      </c>
      <c r="C634" s="103" t="s">
        <v>35</v>
      </c>
      <c r="D634" s="182" t="s">
        <v>10</v>
      </c>
      <c r="E634" s="182" t="s">
        <v>10</v>
      </c>
      <c r="F634" s="179">
        <v>4</v>
      </c>
      <c r="G634" s="182" t="s">
        <v>10</v>
      </c>
      <c r="H634" s="182" t="s">
        <v>10</v>
      </c>
      <c r="I634" s="182" t="s">
        <v>10</v>
      </c>
      <c r="J634" s="182" t="s">
        <v>10</v>
      </c>
      <c r="K634" s="196">
        <f t="shared" si="28"/>
        <v>4</v>
      </c>
    </row>
    <row r="635" spans="2:11" x14ac:dyDescent="0.35">
      <c r="B635" s="124">
        <v>45152</v>
      </c>
      <c r="C635" s="103" t="s">
        <v>37</v>
      </c>
      <c r="D635" s="182" t="s">
        <v>10</v>
      </c>
      <c r="E635" s="182" t="s">
        <v>10</v>
      </c>
      <c r="F635" s="182" t="s">
        <v>10</v>
      </c>
      <c r="G635" s="182" t="s">
        <v>10</v>
      </c>
      <c r="H635" s="182" t="s">
        <v>10</v>
      </c>
      <c r="I635" s="182" t="s">
        <v>10</v>
      </c>
      <c r="J635" s="182" t="s">
        <v>10</v>
      </c>
      <c r="K635" s="210" t="s">
        <v>10</v>
      </c>
    </row>
    <row r="636" spans="2:11" x14ac:dyDescent="0.35">
      <c r="B636" s="124">
        <v>45153</v>
      </c>
      <c r="C636" s="103" t="s">
        <v>41</v>
      </c>
      <c r="D636" s="182" t="s">
        <v>10</v>
      </c>
      <c r="E636" s="183">
        <v>205</v>
      </c>
      <c r="F636" s="189" t="s">
        <v>10</v>
      </c>
      <c r="G636" s="182" t="s">
        <v>10</v>
      </c>
      <c r="H636" s="182" t="s">
        <v>10</v>
      </c>
      <c r="I636" s="182" t="s">
        <v>10</v>
      </c>
      <c r="J636" s="182" t="s">
        <v>10</v>
      </c>
      <c r="K636" s="196">
        <f>+SUM(D636:J636)</f>
        <v>205</v>
      </c>
    </row>
    <row r="637" spans="2:11" x14ac:dyDescent="0.35">
      <c r="B637" s="124">
        <v>45154</v>
      </c>
      <c r="C637" s="103" t="s">
        <v>38</v>
      </c>
      <c r="D637" s="182" t="s">
        <v>10</v>
      </c>
      <c r="E637" s="182" t="s">
        <v>10</v>
      </c>
      <c r="F637" s="189" t="s">
        <v>10</v>
      </c>
      <c r="G637" s="183">
        <v>1</v>
      </c>
      <c r="H637" s="182" t="s">
        <v>10</v>
      </c>
      <c r="I637" s="182" t="s">
        <v>10</v>
      </c>
      <c r="J637" s="182" t="s">
        <v>10</v>
      </c>
      <c r="K637" s="196">
        <f>+SUM(D637:J637)</f>
        <v>1</v>
      </c>
    </row>
    <row r="638" spans="2:11" x14ac:dyDescent="0.35">
      <c r="B638" s="124">
        <v>45155</v>
      </c>
      <c r="C638" s="103" t="s">
        <v>42</v>
      </c>
      <c r="D638" s="182" t="s">
        <v>10</v>
      </c>
      <c r="E638" s="183">
        <v>18</v>
      </c>
      <c r="F638" s="189" t="s">
        <v>10</v>
      </c>
      <c r="G638" s="179">
        <v>1</v>
      </c>
      <c r="H638" s="182" t="s">
        <v>10</v>
      </c>
      <c r="I638" s="182" t="s">
        <v>10</v>
      </c>
      <c r="J638" s="182" t="s">
        <v>10</v>
      </c>
      <c r="K638" s="196">
        <f>+SUM(D638:J638)</f>
        <v>19</v>
      </c>
    </row>
    <row r="639" spans="2:11" x14ac:dyDescent="0.35">
      <c r="B639" s="124">
        <v>45156</v>
      </c>
      <c r="C639" s="103" t="s">
        <v>39</v>
      </c>
      <c r="D639" s="182" t="s">
        <v>10</v>
      </c>
      <c r="E639" s="182" t="s">
        <v>10</v>
      </c>
      <c r="F639" s="182" t="s">
        <v>10</v>
      </c>
      <c r="G639" s="179">
        <v>37</v>
      </c>
      <c r="H639" s="179">
        <v>44</v>
      </c>
      <c r="I639" s="182" t="s">
        <v>10</v>
      </c>
      <c r="J639" s="179">
        <v>112</v>
      </c>
      <c r="K639" s="196">
        <f>+SUM(D639:J639)</f>
        <v>193</v>
      </c>
    </row>
    <row r="640" spans="2:11" x14ac:dyDescent="0.35">
      <c r="B640" s="125">
        <v>45157</v>
      </c>
      <c r="C640" s="120" t="s">
        <v>40</v>
      </c>
      <c r="D640" s="194">
        <f t="shared" ref="D640:J640" si="29">SUM(D622:D639)</f>
        <v>1023</v>
      </c>
      <c r="E640" s="194">
        <f t="shared" si="29"/>
        <v>2005</v>
      </c>
      <c r="F640" s="194">
        <f t="shared" si="29"/>
        <v>2192</v>
      </c>
      <c r="G640" s="194">
        <f t="shared" si="29"/>
        <v>717</v>
      </c>
      <c r="H640" s="194">
        <f t="shared" si="29"/>
        <v>459</v>
      </c>
      <c r="I640" s="194">
        <f t="shared" si="29"/>
        <v>21</v>
      </c>
      <c r="J640" s="194">
        <f t="shared" si="29"/>
        <v>227</v>
      </c>
      <c r="K640" s="197">
        <f>+SUM(D640:J640)</f>
        <v>6644</v>
      </c>
    </row>
    <row r="641" spans="2:11" x14ac:dyDescent="0.35">
      <c r="B641" s="124">
        <v>45170</v>
      </c>
      <c r="C641" s="103" t="s">
        <v>24</v>
      </c>
      <c r="D641" s="178">
        <v>233</v>
      </c>
      <c r="E641" s="178">
        <v>666</v>
      </c>
      <c r="F641" s="195">
        <v>623</v>
      </c>
      <c r="G641" s="195">
        <v>89</v>
      </c>
      <c r="H641" s="195">
        <v>205</v>
      </c>
      <c r="I641" s="195">
        <v>13</v>
      </c>
      <c r="J641" s="195">
        <v>40</v>
      </c>
      <c r="K641" s="196">
        <f t="shared" ref="K641:K652" si="30">SUM(D641:J641)</f>
        <v>1869</v>
      </c>
    </row>
    <row r="642" spans="2:11" x14ac:dyDescent="0.35">
      <c r="B642" s="124">
        <v>45171</v>
      </c>
      <c r="C642" s="103" t="s">
        <v>25</v>
      </c>
      <c r="D642" s="183">
        <v>330</v>
      </c>
      <c r="E642" s="183">
        <v>373</v>
      </c>
      <c r="F642" s="179">
        <v>793</v>
      </c>
      <c r="G642" s="179">
        <v>247</v>
      </c>
      <c r="H642" s="179">
        <v>175</v>
      </c>
      <c r="I642" s="183">
        <v>20</v>
      </c>
      <c r="J642" s="179">
        <v>91</v>
      </c>
      <c r="K642" s="196">
        <f t="shared" si="30"/>
        <v>2029</v>
      </c>
    </row>
    <row r="643" spans="2:11" x14ac:dyDescent="0.35">
      <c r="B643" s="124">
        <v>45172</v>
      </c>
      <c r="C643" s="103" t="s">
        <v>26</v>
      </c>
      <c r="D643" s="183">
        <v>11</v>
      </c>
      <c r="E643" s="183">
        <v>60</v>
      </c>
      <c r="F643" s="179">
        <v>43</v>
      </c>
      <c r="G643" s="179">
        <v>9</v>
      </c>
      <c r="H643" s="179">
        <v>7</v>
      </c>
      <c r="I643" s="182" t="s">
        <v>10</v>
      </c>
      <c r="J643" s="182" t="s">
        <v>10</v>
      </c>
      <c r="K643" s="196">
        <f t="shared" si="30"/>
        <v>130</v>
      </c>
    </row>
    <row r="644" spans="2:11" x14ac:dyDescent="0.35">
      <c r="B644" s="124">
        <v>45173</v>
      </c>
      <c r="C644" s="103" t="s">
        <v>27</v>
      </c>
      <c r="D644" s="183">
        <v>16</v>
      </c>
      <c r="E644" s="183">
        <v>39</v>
      </c>
      <c r="F644" s="179">
        <v>10</v>
      </c>
      <c r="G644" s="182" t="s">
        <v>10</v>
      </c>
      <c r="H644" s="183">
        <v>7</v>
      </c>
      <c r="I644" s="182" t="s">
        <v>10</v>
      </c>
      <c r="J644" s="182" t="s">
        <v>10</v>
      </c>
      <c r="K644" s="196">
        <f t="shared" si="30"/>
        <v>72</v>
      </c>
    </row>
    <row r="645" spans="2:11" x14ac:dyDescent="0.35">
      <c r="B645" s="124">
        <v>45174</v>
      </c>
      <c r="C645" s="103" t="s">
        <v>28</v>
      </c>
      <c r="D645" s="183">
        <v>158</v>
      </c>
      <c r="E645" s="183">
        <v>96</v>
      </c>
      <c r="F645" s="179">
        <v>105</v>
      </c>
      <c r="G645" s="182" t="s">
        <v>10</v>
      </c>
      <c r="H645" s="182" t="s">
        <v>10</v>
      </c>
      <c r="I645" s="182" t="s">
        <v>10</v>
      </c>
      <c r="J645" s="179">
        <v>19</v>
      </c>
      <c r="K645" s="196">
        <f t="shared" si="30"/>
        <v>378</v>
      </c>
    </row>
    <row r="646" spans="2:11" x14ac:dyDescent="0.35">
      <c r="B646" s="124">
        <v>45175</v>
      </c>
      <c r="C646" s="103" t="s">
        <v>29</v>
      </c>
      <c r="D646" s="183">
        <v>2</v>
      </c>
      <c r="E646" s="183">
        <v>35</v>
      </c>
      <c r="F646" s="179">
        <v>32</v>
      </c>
      <c r="G646" s="182" t="s">
        <v>10</v>
      </c>
      <c r="H646" s="179">
        <v>4</v>
      </c>
      <c r="I646" s="182"/>
      <c r="J646" s="183">
        <v>1</v>
      </c>
      <c r="K646" s="196">
        <f t="shared" si="30"/>
        <v>74</v>
      </c>
    </row>
    <row r="647" spans="2:11" x14ac:dyDescent="0.35">
      <c r="B647" s="124">
        <v>45176</v>
      </c>
      <c r="C647" s="103" t="s">
        <v>30</v>
      </c>
      <c r="D647" s="183">
        <v>155</v>
      </c>
      <c r="E647" s="182" t="s">
        <v>10</v>
      </c>
      <c r="F647" s="182" t="s">
        <v>10</v>
      </c>
      <c r="G647" s="182" t="s">
        <v>10</v>
      </c>
      <c r="H647" s="182" t="s">
        <v>10</v>
      </c>
      <c r="I647" s="182" t="s">
        <v>10</v>
      </c>
      <c r="J647" s="182" t="s">
        <v>10</v>
      </c>
      <c r="K647" s="196">
        <f t="shared" si="30"/>
        <v>155</v>
      </c>
    </row>
    <row r="648" spans="2:11" x14ac:dyDescent="0.35">
      <c r="B648" s="124">
        <v>45177</v>
      </c>
      <c r="C648" s="103" t="s">
        <v>31</v>
      </c>
      <c r="D648" s="183">
        <v>32</v>
      </c>
      <c r="E648" s="182" t="s">
        <v>10</v>
      </c>
      <c r="F648" s="179">
        <v>227</v>
      </c>
      <c r="G648" s="179">
        <v>15</v>
      </c>
      <c r="H648" s="179">
        <v>22</v>
      </c>
      <c r="I648" s="182" t="s">
        <v>10</v>
      </c>
      <c r="J648" s="182" t="s">
        <v>10</v>
      </c>
      <c r="K648" s="196">
        <f t="shared" si="30"/>
        <v>296</v>
      </c>
    </row>
    <row r="649" spans="2:11" x14ac:dyDescent="0.35">
      <c r="B649" s="124">
        <v>45178</v>
      </c>
      <c r="C649" s="103" t="s">
        <v>32</v>
      </c>
      <c r="D649" s="183">
        <v>35</v>
      </c>
      <c r="E649" s="183">
        <v>77</v>
      </c>
      <c r="F649" s="179">
        <v>33</v>
      </c>
      <c r="G649" s="183">
        <v>2</v>
      </c>
      <c r="H649" s="182" t="s">
        <v>10</v>
      </c>
      <c r="I649" s="182" t="s">
        <v>10</v>
      </c>
      <c r="J649" s="182" t="s">
        <v>10</v>
      </c>
      <c r="K649" s="196">
        <f t="shared" si="30"/>
        <v>147</v>
      </c>
    </row>
    <row r="650" spans="2:11" x14ac:dyDescent="0.35">
      <c r="B650" s="124">
        <v>45179</v>
      </c>
      <c r="C650" s="103" t="s">
        <v>33</v>
      </c>
      <c r="D650" s="183">
        <v>109</v>
      </c>
      <c r="E650" s="183">
        <v>101</v>
      </c>
      <c r="F650" s="179">
        <v>87</v>
      </c>
      <c r="G650" s="182" t="s">
        <v>10</v>
      </c>
      <c r="H650" s="183">
        <v>6</v>
      </c>
      <c r="I650" s="182" t="s">
        <v>10</v>
      </c>
      <c r="J650" s="182"/>
      <c r="K650" s="196">
        <f t="shared" si="30"/>
        <v>303</v>
      </c>
    </row>
    <row r="651" spans="2:11" x14ac:dyDescent="0.35">
      <c r="B651" s="124">
        <v>45180</v>
      </c>
      <c r="C651" s="103" t="s">
        <v>180</v>
      </c>
      <c r="D651" s="183">
        <v>12</v>
      </c>
      <c r="E651" s="183">
        <v>66</v>
      </c>
      <c r="F651" s="179">
        <v>95</v>
      </c>
      <c r="G651" s="179">
        <v>303</v>
      </c>
      <c r="H651" s="179">
        <v>93</v>
      </c>
      <c r="I651" s="182" t="s">
        <v>10</v>
      </c>
      <c r="J651" s="179">
        <v>13</v>
      </c>
      <c r="K651" s="196">
        <f t="shared" si="30"/>
        <v>582</v>
      </c>
    </row>
    <row r="652" spans="2:11" x14ac:dyDescent="0.35">
      <c r="B652" s="124">
        <v>45181</v>
      </c>
      <c r="C652" s="103" t="s">
        <v>34</v>
      </c>
      <c r="D652" s="182" t="s">
        <v>10</v>
      </c>
      <c r="E652" s="182" t="s">
        <v>10</v>
      </c>
      <c r="F652" s="179">
        <v>122</v>
      </c>
      <c r="G652" s="182" t="s">
        <v>10</v>
      </c>
      <c r="H652" s="182" t="s">
        <v>10</v>
      </c>
      <c r="I652" s="182" t="s">
        <v>10</v>
      </c>
      <c r="J652" s="182" t="s">
        <v>10</v>
      </c>
      <c r="K652" s="196">
        <f t="shared" si="30"/>
        <v>122</v>
      </c>
    </row>
    <row r="653" spans="2:11" x14ac:dyDescent="0.35">
      <c r="B653" s="124">
        <v>45182</v>
      </c>
      <c r="C653" s="103" t="s">
        <v>35</v>
      </c>
      <c r="D653" s="182" t="s">
        <v>10</v>
      </c>
      <c r="E653" s="182" t="s">
        <v>10</v>
      </c>
      <c r="F653" s="182" t="s">
        <v>10</v>
      </c>
      <c r="G653" s="182" t="s">
        <v>10</v>
      </c>
      <c r="H653" s="182" t="s">
        <v>10</v>
      </c>
      <c r="I653" s="182" t="s">
        <v>10</v>
      </c>
      <c r="J653" s="182" t="s">
        <v>10</v>
      </c>
      <c r="K653" s="210" t="s">
        <v>10</v>
      </c>
    </row>
    <row r="654" spans="2:11" x14ac:dyDescent="0.35">
      <c r="B654" s="124">
        <v>45183</v>
      </c>
      <c r="C654" s="103" t="s">
        <v>37</v>
      </c>
      <c r="D654" s="182" t="s">
        <v>10</v>
      </c>
      <c r="E654" s="182" t="s">
        <v>10</v>
      </c>
      <c r="F654" s="182" t="s">
        <v>10</v>
      </c>
      <c r="G654" s="182" t="s">
        <v>10</v>
      </c>
      <c r="H654" s="182" t="s">
        <v>10</v>
      </c>
      <c r="I654" s="182" t="s">
        <v>10</v>
      </c>
      <c r="J654" s="182" t="s">
        <v>10</v>
      </c>
      <c r="K654" s="210" t="s">
        <v>10</v>
      </c>
    </row>
    <row r="655" spans="2:11" x14ac:dyDescent="0.35">
      <c r="B655" s="124">
        <v>45184</v>
      </c>
      <c r="C655" s="103" t="s">
        <v>41</v>
      </c>
      <c r="D655" s="182" t="s">
        <v>10</v>
      </c>
      <c r="E655" s="183">
        <v>27</v>
      </c>
      <c r="F655" s="179">
        <v>132</v>
      </c>
      <c r="G655" s="182" t="s">
        <v>10</v>
      </c>
      <c r="H655" s="183">
        <v>1</v>
      </c>
      <c r="I655" s="182" t="s">
        <v>10</v>
      </c>
      <c r="J655" s="182" t="s">
        <v>10</v>
      </c>
      <c r="K655" s="196">
        <f>SUM(D655:J655)</f>
        <v>160</v>
      </c>
    </row>
    <row r="656" spans="2:11" x14ac:dyDescent="0.35">
      <c r="B656" s="124">
        <v>45185</v>
      </c>
      <c r="C656" s="103" t="s">
        <v>38</v>
      </c>
      <c r="D656" s="182" t="s">
        <v>10</v>
      </c>
      <c r="E656" s="182" t="s">
        <v>10</v>
      </c>
      <c r="F656" s="182" t="s">
        <v>10</v>
      </c>
      <c r="G656" s="182" t="s">
        <v>10</v>
      </c>
      <c r="H656" s="182" t="s">
        <v>10</v>
      </c>
      <c r="I656" s="182" t="s">
        <v>10</v>
      </c>
      <c r="J656" s="182" t="s">
        <v>10</v>
      </c>
      <c r="K656" s="210" t="s">
        <v>10</v>
      </c>
    </row>
    <row r="657" spans="2:11" x14ac:dyDescent="0.35">
      <c r="B657" s="124">
        <v>45186</v>
      </c>
      <c r="C657" s="103" t="s">
        <v>42</v>
      </c>
      <c r="D657" s="182" t="s">
        <v>10</v>
      </c>
      <c r="E657" s="183">
        <v>10</v>
      </c>
      <c r="F657" s="179">
        <v>1</v>
      </c>
      <c r="G657" s="179">
        <v>1</v>
      </c>
      <c r="H657" s="182"/>
      <c r="I657" s="182" t="s">
        <v>10</v>
      </c>
      <c r="J657" s="182" t="s">
        <v>10</v>
      </c>
      <c r="K657" s="196">
        <f>SUM(D657:J657)</f>
        <v>12</v>
      </c>
    </row>
    <row r="658" spans="2:11" x14ac:dyDescent="0.35">
      <c r="B658" s="124">
        <v>45187</v>
      </c>
      <c r="C658" s="103" t="s">
        <v>39</v>
      </c>
      <c r="D658" s="182" t="s">
        <v>10</v>
      </c>
      <c r="E658" s="183">
        <v>62</v>
      </c>
      <c r="F658" s="183">
        <v>1</v>
      </c>
      <c r="G658" s="179">
        <v>9</v>
      </c>
      <c r="H658" s="179">
        <v>9</v>
      </c>
      <c r="I658" s="182" t="s">
        <v>10</v>
      </c>
      <c r="J658" s="179">
        <v>49</v>
      </c>
      <c r="K658" s="196">
        <f>SUM(D658:J658)</f>
        <v>130</v>
      </c>
    </row>
    <row r="659" spans="2:11" x14ac:dyDescent="0.35">
      <c r="B659" s="125">
        <v>45188</v>
      </c>
      <c r="C659" s="120" t="s">
        <v>40</v>
      </c>
      <c r="D659" s="194">
        <f t="shared" ref="D659:J659" si="31">SUM(D641:D658)</f>
        <v>1093</v>
      </c>
      <c r="E659" s="194">
        <f t="shared" si="31"/>
        <v>1612</v>
      </c>
      <c r="F659" s="194">
        <f t="shared" si="31"/>
        <v>2304</v>
      </c>
      <c r="G659" s="194">
        <f t="shared" si="31"/>
        <v>675</v>
      </c>
      <c r="H659" s="194">
        <f t="shared" si="31"/>
        <v>529</v>
      </c>
      <c r="I659" s="194">
        <f t="shared" si="31"/>
        <v>33</v>
      </c>
      <c r="J659" s="194">
        <f t="shared" si="31"/>
        <v>213</v>
      </c>
      <c r="K659" s="197">
        <f>+SUM(D659:J659)</f>
        <v>6459</v>
      </c>
    </row>
    <row r="660" spans="2:11" x14ac:dyDescent="0.35">
      <c r="B660" s="277" t="s">
        <v>12</v>
      </c>
      <c r="C660" s="278"/>
      <c r="D660" s="247">
        <f t="shared" ref="D660:K660" si="32">+SUM(D621+D640+D659)</f>
        <v>3261</v>
      </c>
      <c r="E660" s="247">
        <f t="shared" si="32"/>
        <v>5681</v>
      </c>
      <c r="F660" s="247">
        <f t="shared" si="32"/>
        <v>6833</v>
      </c>
      <c r="G660" s="247">
        <f t="shared" si="32"/>
        <v>2174</v>
      </c>
      <c r="H660" s="247">
        <f t="shared" si="32"/>
        <v>997</v>
      </c>
      <c r="I660" s="247">
        <f t="shared" si="32"/>
        <v>96</v>
      </c>
      <c r="J660" s="247">
        <f t="shared" si="32"/>
        <v>721</v>
      </c>
      <c r="K660" s="247">
        <f t="shared" si="32"/>
        <v>19763</v>
      </c>
    </row>
    <row r="661" spans="2:11" x14ac:dyDescent="0.35">
      <c r="B661" s="124">
        <v>45200</v>
      </c>
      <c r="C661" s="103" t="s">
        <v>24</v>
      </c>
      <c r="D661" s="178">
        <v>294</v>
      </c>
      <c r="E661" s="178">
        <v>730</v>
      </c>
      <c r="F661" s="195">
        <v>596</v>
      </c>
      <c r="G661" s="195">
        <v>59</v>
      </c>
      <c r="H661" s="195">
        <v>232</v>
      </c>
      <c r="I661" s="195">
        <v>13</v>
      </c>
      <c r="J661" s="195">
        <v>32</v>
      </c>
      <c r="K661" s="196">
        <f t="shared" ref="K661:K673" si="33">SUM(D661:J661)</f>
        <v>1956</v>
      </c>
    </row>
    <row r="662" spans="2:11" x14ac:dyDescent="0.35">
      <c r="B662" s="124">
        <v>45201</v>
      </c>
      <c r="C662" s="103" t="s">
        <v>25</v>
      </c>
      <c r="D662" s="183">
        <v>382</v>
      </c>
      <c r="E662" s="183">
        <v>316</v>
      </c>
      <c r="F662" s="179">
        <v>720</v>
      </c>
      <c r="G662" s="179">
        <v>197</v>
      </c>
      <c r="H662" s="179">
        <v>178</v>
      </c>
      <c r="I662" s="183">
        <v>13</v>
      </c>
      <c r="J662" s="179">
        <v>81</v>
      </c>
      <c r="K662" s="196">
        <f t="shared" si="33"/>
        <v>1887</v>
      </c>
    </row>
    <row r="663" spans="2:11" x14ac:dyDescent="0.35">
      <c r="B663" s="124">
        <v>45202</v>
      </c>
      <c r="C663" s="103" t="s">
        <v>26</v>
      </c>
      <c r="D663" s="183">
        <v>9</v>
      </c>
      <c r="E663" s="183">
        <v>57</v>
      </c>
      <c r="F663" s="179">
        <v>73</v>
      </c>
      <c r="G663" s="179">
        <v>3</v>
      </c>
      <c r="H663" s="179">
        <v>10</v>
      </c>
      <c r="I663" s="182" t="s">
        <v>10</v>
      </c>
      <c r="J663" s="183">
        <v>3</v>
      </c>
      <c r="K663" s="196">
        <f t="shared" si="33"/>
        <v>155</v>
      </c>
    </row>
    <row r="664" spans="2:11" x14ac:dyDescent="0.35">
      <c r="B664" s="124">
        <v>45203</v>
      </c>
      <c r="C664" s="103" t="s">
        <v>27</v>
      </c>
      <c r="D664" s="183">
        <v>18</v>
      </c>
      <c r="E664" s="183">
        <v>41</v>
      </c>
      <c r="F664" s="179">
        <v>20</v>
      </c>
      <c r="G664" s="183">
        <v>1</v>
      </c>
      <c r="H664" s="183">
        <v>12</v>
      </c>
      <c r="I664" s="182" t="s">
        <v>10</v>
      </c>
      <c r="J664" s="182" t="s">
        <v>10</v>
      </c>
      <c r="K664" s="196">
        <f t="shared" si="33"/>
        <v>92</v>
      </c>
    </row>
    <row r="665" spans="2:11" x14ac:dyDescent="0.35">
      <c r="B665" s="124">
        <v>45204</v>
      </c>
      <c r="C665" s="103" t="s">
        <v>28</v>
      </c>
      <c r="D665" s="183">
        <v>108</v>
      </c>
      <c r="E665" s="183">
        <v>51</v>
      </c>
      <c r="F665" s="179">
        <v>112</v>
      </c>
      <c r="G665" s="182" t="s">
        <v>10</v>
      </c>
      <c r="H665" s="182" t="s">
        <v>10</v>
      </c>
      <c r="I665" s="182" t="s">
        <v>10</v>
      </c>
      <c r="J665" s="189" t="s">
        <v>10</v>
      </c>
      <c r="K665" s="196">
        <f t="shared" si="33"/>
        <v>271</v>
      </c>
    </row>
    <row r="666" spans="2:11" x14ac:dyDescent="0.35">
      <c r="B666" s="124">
        <v>45205</v>
      </c>
      <c r="C666" s="103" t="s">
        <v>29</v>
      </c>
      <c r="D666" s="183">
        <v>5</v>
      </c>
      <c r="E666" s="183">
        <v>29</v>
      </c>
      <c r="F666" s="179">
        <v>29</v>
      </c>
      <c r="G666" s="183">
        <v>3</v>
      </c>
      <c r="H666" s="179">
        <v>5</v>
      </c>
      <c r="I666" s="183">
        <v>4</v>
      </c>
      <c r="J666" s="183">
        <v>1</v>
      </c>
      <c r="K666" s="196">
        <f t="shared" si="33"/>
        <v>76</v>
      </c>
    </row>
    <row r="667" spans="2:11" x14ac:dyDescent="0.35">
      <c r="B667" s="124">
        <v>45206</v>
      </c>
      <c r="C667" s="103" t="s">
        <v>30</v>
      </c>
      <c r="D667" s="183">
        <v>153</v>
      </c>
      <c r="E667" s="182" t="s">
        <v>10</v>
      </c>
      <c r="F667" s="182" t="s">
        <v>10</v>
      </c>
      <c r="G667" s="182" t="s">
        <v>10</v>
      </c>
      <c r="H667" s="182" t="s">
        <v>10</v>
      </c>
      <c r="I667" s="182" t="s">
        <v>10</v>
      </c>
      <c r="J667" s="182" t="s">
        <v>10</v>
      </c>
      <c r="K667" s="196">
        <f t="shared" si="33"/>
        <v>153</v>
      </c>
    </row>
    <row r="668" spans="2:11" x14ac:dyDescent="0.35">
      <c r="B668" s="124">
        <v>45207</v>
      </c>
      <c r="C668" s="103" t="s">
        <v>31</v>
      </c>
      <c r="D668" s="183">
        <v>44</v>
      </c>
      <c r="E668" s="183">
        <v>28</v>
      </c>
      <c r="F668" s="179">
        <v>208</v>
      </c>
      <c r="G668" s="179">
        <v>15</v>
      </c>
      <c r="H668" s="179">
        <v>36</v>
      </c>
      <c r="I668" s="182" t="s">
        <v>10</v>
      </c>
      <c r="J668" s="182" t="s">
        <v>10</v>
      </c>
      <c r="K668" s="196">
        <f t="shared" si="33"/>
        <v>331</v>
      </c>
    </row>
    <row r="669" spans="2:11" x14ac:dyDescent="0.35">
      <c r="B669" s="124">
        <v>45208</v>
      </c>
      <c r="C669" s="103" t="s">
        <v>32</v>
      </c>
      <c r="D669" s="183">
        <v>23</v>
      </c>
      <c r="E669" s="183">
        <v>102</v>
      </c>
      <c r="F669" s="179">
        <v>44</v>
      </c>
      <c r="G669" s="183">
        <v>2</v>
      </c>
      <c r="H669" s="183">
        <v>2</v>
      </c>
      <c r="I669" s="182" t="s">
        <v>10</v>
      </c>
      <c r="J669" s="183">
        <v>1</v>
      </c>
      <c r="K669" s="196">
        <f t="shared" si="33"/>
        <v>174</v>
      </c>
    </row>
    <row r="670" spans="2:11" x14ac:dyDescent="0.35">
      <c r="B670" s="124">
        <v>45209</v>
      </c>
      <c r="C670" s="103" t="s">
        <v>33</v>
      </c>
      <c r="D670" s="183">
        <v>123</v>
      </c>
      <c r="E670" s="183">
        <v>167</v>
      </c>
      <c r="F670" s="179">
        <v>108</v>
      </c>
      <c r="G670" s="183">
        <v>5</v>
      </c>
      <c r="H670" s="183">
        <v>7</v>
      </c>
      <c r="I670" s="182" t="s">
        <v>10</v>
      </c>
      <c r="J670" s="183">
        <v>2</v>
      </c>
      <c r="K670" s="196">
        <f t="shared" si="33"/>
        <v>412</v>
      </c>
    </row>
    <row r="671" spans="2:11" x14ac:dyDescent="0.35">
      <c r="B671" s="124">
        <v>45210</v>
      </c>
      <c r="C671" s="103" t="s">
        <v>180</v>
      </c>
      <c r="D671" s="183">
        <v>13</v>
      </c>
      <c r="E671" s="183">
        <v>108</v>
      </c>
      <c r="F671" s="179">
        <v>61</v>
      </c>
      <c r="G671" s="179">
        <v>270</v>
      </c>
      <c r="H671" s="179">
        <v>72</v>
      </c>
      <c r="I671" s="182" t="s">
        <v>10</v>
      </c>
      <c r="J671" s="179">
        <v>15</v>
      </c>
      <c r="K671" s="196">
        <f t="shared" si="33"/>
        <v>539</v>
      </c>
    </row>
    <row r="672" spans="2:11" x14ac:dyDescent="0.35">
      <c r="B672" s="124">
        <v>45211</v>
      </c>
      <c r="C672" s="103" t="s">
        <v>34</v>
      </c>
      <c r="D672" s="182" t="s">
        <v>10</v>
      </c>
      <c r="E672" s="182" t="s">
        <v>10</v>
      </c>
      <c r="F672" s="179">
        <v>99</v>
      </c>
      <c r="G672" s="182" t="s">
        <v>10</v>
      </c>
      <c r="H672" s="182" t="s">
        <v>10</v>
      </c>
      <c r="I672" s="182" t="s">
        <v>10</v>
      </c>
      <c r="J672" s="182" t="s">
        <v>10</v>
      </c>
      <c r="K672" s="196">
        <f t="shared" si="33"/>
        <v>99</v>
      </c>
    </row>
    <row r="673" spans="2:11" x14ac:dyDescent="0.35">
      <c r="B673" s="124">
        <v>45212</v>
      </c>
      <c r="C673" s="103" t="s">
        <v>35</v>
      </c>
      <c r="D673" s="182" t="s">
        <v>10</v>
      </c>
      <c r="E673" s="182" t="s">
        <v>10</v>
      </c>
      <c r="F673" s="183">
        <v>2</v>
      </c>
      <c r="G673" s="182" t="s">
        <v>10</v>
      </c>
      <c r="H673" s="182" t="s">
        <v>10</v>
      </c>
      <c r="I673" s="182" t="s">
        <v>10</v>
      </c>
      <c r="J673" s="182" t="s">
        <v>10</v>
      </c>
      <c r="K673" s="196">
        <f t="shared" si="33"/>
        <v>2</v>
      </c>
    </row>
    <row r="674" spans="2:11" x14ac:dyDescent="0.35">
      <c r="B674" s="124">
        <v>45213</v>
      </c>
      <c r="C674" s="103" t="s">
        <v>37</v>
      </c>
      <c r="D674" s="182" t="s">
        <v>10</v>
      </c>
      <c r="E674" s="182" t="s">
        <v>10</v>
      </c>
      <c r="F674" s="182" t="s">
        <v>10</v>
      </c>
      <c r="G674" s="182" t="s">
        <v>10</v>
      </c>
      <c r="H674" s="182" t="s">
        <v>10</v>
      </c>
      <c r="I674" s="182" t="s">
        <v>10</v>
      </c>
      <c r="J674" s="182" t="s">
        <v>10</v>
      </c>
      <c r="K674" s="210" t="s">
        <v>10</v>
      </c>
    </row>
    <row r="675" spans="2:11" x14ac:dyDescent="0.35">
      <c r="B675" s="124">
        <v>45214</v>
      </c>
      <c r="C675" s="103" t="s">
        <v>41</v>
      </c>
      <c r="D675" s="182" t="s">
        <v>10</v>
      </c>
      <c r="E675" s="183">
        <v>327</v>
      </c>
      <c r="F675" s="179">
        <v>63</v>
      </c>
      <c r="G675" s="183">
        <v>2</v>
      </c>
      <c r="H675" s="183">
        <v>5</v>
      </c>
      <c r="I675" s="182" t="s">
        <v>10</v>
      </c>
      <c r="J675" s="183">
        <v>2</v>
      </c>
      <c r="K675" s="196">
        <f>SUM(D675:J675)</f>
        <v>399</v>
      </c>
    </row>
    <row r="676" spans="2:11" x14ac:dyDescent="0.35">
      <c r="B676" s="124">
        <v>45215</v>
      </c>
      <c r="C676" s="103" t="s">
        <v>38</v>
      </c>
      <c r="D676" s="182" t="s">
        <v>10</v>
      </c>
      <c r="E676" s="182" t="s">
        <v>10</v>
      </c>
      <c r="F676" s="182" t="s">
        <v>10</v>
      </c>
      <c r="G676" s="182" t="s">
        <v>10</v>
      </c>
      <c r="H676" s="182" t="s">
        <v>10</v>
      </c>
      <c r="I676" s="182" t="s">
        <v>10</v>
      </c>
      <c r="J676" s="182" t="s">
        <v>10</v>
      </c>
      <c r="K676" s="210" t="s">
        <v>10</v>
      </c>
    </row>
    <row r="677" spans="2:11" x14ac:dyDescent="0.35">
      <c r="B677" s="124">
        <v>45216</v>
      </c>
      <c r="C677" s="103" t="s">
        <v>42</v>
      </c>
      <c r="D677" s="182" t="s">
        <v>10</v>
      </c>
      <c r="E677" s="182" t="s">
        <v>10</v>
      </c>
      <c r="F677" s="189" t="s">
        <v>10</v>
      </c>
      <c r="G677" s="189" t="s">
        <v>10</v>
      </c>
      <c r="H677" s="182" t="s">
        <v>10</v>
      </c>
      <c r="I677" s="182" t="s">
        <v>10</v>
      </c>
      <c r="J677" s="182" t="s">
        <v>10</v>
      </c>
      <c r="K677" s="210" t="s">
        <v>10</v>
      </c>
    </row>
    <row r="678" spans="2:11" x14ac:dyDescent="0.35">
      <c r="B678" s="124">
        <v>45217</v>
      </c>
      <c r="C678" s="103" t="s">
        <v>39</v>
      </c>
      <c r="D678" s="182" t="s">
        <v>10</v>
      </c>
      <c r="E678" s="182" t="s">
        <v>10</v>
      </c>
      <c r="F678" s="182">
        <v>144</v>
      </c>
      <c r="G678" s="189">
        <v>4</v>
      </c>
      <c r="H678" s="189" t="s">
        <v>10</v>
      </c>
      <c r="I678" s="182" t="s">
        <v>10</v>
      </c>
      <c r="J678" s="189">
        <v>43</v>
      </c>
      <c r="K678" s="196">
        <f>SUM(D678:J678)</f>
        <v>191</v>
      </c>
    </row>
    <row r="679" spans="2:11" x14ac:dyDescent="0.35">
      <c r="B679" s="125">
        <v>45218</v>
      </c>
      <c r="C679" s="120" t="s">
        <v>40</v>
      </c>
      <c r="D679" s="194">
        <f t="shared" ref="D679:J679" si="34">SUM(D661:D678)</f>
        <v>1172</v>
      </c>
      <c r="E679" s="194">
        <f t="shared" si="34"/>
        <v>1956</v>
      </c>
      <c r="F679" s="194">
        <f t="shared" si="34"/>
        <v>2279</v>
      </c>
      <c r="G679" s="194">
        <f t="shared" si="34"/>
        <v>561</v>
      </c>
      <c r="H679" s="194">
        <f t="shared" si="34"/>
        <v>559</v>
      </c>
      <c r="I679" s="194">
        <f t="shared" si="34"/>
        <v>30</v>
      </c>
      <c r="J679" s="194">
        <f t="shared" si="34"/>
        <v>180</v>
      </c>
      <c r="K679" s="197">
        <f>+SUM(D679+E679+F679+G679+H679+I679+J679)</f>
        <v>6737</v>
      </c>
    </row>
    <row r="680" spans="2:11" x14ac:dyDescent="0.35">
      <c r="B680" s="124">
        <v>45231</v>
      </c>
      <c r="C680" s="103" t="s">
        <v>24</v>
      </c>
      <c r="D680" s="201">
        <v>333</v>
      </c>
      <c r="E680" s="211">
        <v>509</v>
      </c>
      <c r="F680" s="190">
        <v>613</v>
      </c>
      <c r="G680" s="201">
        <v>67</v>
      </c>
      <c r="H680" s="211">
        <v>187</v>
      </c>
      <c r="I680" s="211">
        <v>12</v>
      </c>
      <c r="J680" s="211">
        <v>31</v>
      </c>
      <c r="K680" s="196">
        <f t="shared" ref="K680:K697" si="35">SUM(D680:J680)</f>
        <v>1752</v>
      </c>
    </row>
    <row r="681" spans="2:11" x14ac:dyDescent="0.35">
      <c r="B681" s="124">
        <v>45232</v>
      </c>
      <c r="C681" s="103" t="s">
        <v>25</v>
      </c>
      <c r="D681" s="182">
        <v>296</v>
      </c>
      <c r="E681" s="189">
        <v>350</v>
      </c>
      <c r="F681" s="190">
        <v>718</v>
      </c>
      <c r="G681" s="201">
        <v>245</v>
      </c>
      <c r="H681" s="189">
        <v>158</v>
      </c>
      <c r="I681" s="182">
        <v>8</v>
      </c>
      <c r="J681" s="189">
        <v>79</v>
      </c>
      <c r="K681" s="196">
        <f t="shared" si="35"/>
        <v>1854</v>
      </c>
    </row>
    <row r="682" spans="2:11" x14ac:dyDescent="0.35">
      <c r="B682" s="124">
        <v>45233</v>
      </c>
      <c r="C682" s="103" t="s">
        <v>26</v>
      </c>
      <c r="D682" s="182">
        <v>13</v>
      </c>
      <c r="E682" s="189">
        <v>51</v>
      </c>
      <c r="F682" s="190">
        <v>59</v>
      </c>
      <c r="G682" s="201">
        <v>8</v>
      </c>
      <c r="H682" s="189">
        <v>11</v>
      </c>
      <c r="I682" s="182" t="s">
        <v>10</v>
      </c>
      <c r="J682" s="182">
        <v>5</v>
      </c>
      <c r="K682" s="196">
        <f t="shared" si="35"/>
        <v>147</v>
      </c>
    </row>
    <row r="683" spans="2:11" x14ac:dyDescent="0.35">
      <c r="B683" s="124">
        <v>45234</v>
      </c>
      <c r="C683" s="103" t="s">
        <v>27</v>
      </c>
      <c r="D683" s="182">
        <v>14</v>
      </c>
      <c r="E683" s="189">
        <v>44</v>
      </c>
      <c r="F683" s="190">
        <v>19</v>
      </c>
      <c r="G683" s="201">
        <v>1</v>
      </c>
      <c r="H683" s="182">
        <v>14</v>
      </c>
      <c r="I683" s="182" t="s">
        <v>10</v>
      </c>
      <c r="J683" s="182" t="s">
        <v>10</v>
      </c>
      <c r="K683" s="196">
        <f t="shared" si="35"/>
        <v>92</v>
      </c>
    </row>
    <row r="684" spans="2:11" x14ac:dyDescent="0.35">
      <c r="B684" s="124">
        <v>45235</v>
      </c>
      <c r="C684" s="103" t="s">
        <v>28</v>
      </c>
      <c r="D684" s="182">
        <v>90</v>
      </c>
      <c r="E684" s="189">
        <v>19</v>
      </c>
      <c r="F684" s="190">
        <v>109</v>
      </c>
      <c r="G684" s="201">
        <v>3</v>
      </c>
      <c r="H684" s="182">
        <v>4</v>
      </c>
      <c r="I684" s="182" t="s">
        <v>10</v>
      </c>
      <c r="J684" s="189" t="s">
        <v>10</v>
      </c>
      <c r="K684" s="196">
        <f t="shared" si="35"/>
        <v>225</v>
      </c>
    </row>
    <row r="685" spans="2:11" x14ac:dyDescent="0.35">
      <c r="B685" s="124">
        <v>45236</v>
      </c>
      <c r="C685" s="103" t="s">
        <v>29</v>
      </c>
      <c r="D685" s="182">
        <v>6</v>
      </c>
      <c r="E685" s="189">
        <v>24</v>
      </c>
      <c r="F685" s="190">
        <v>30</v>
      </c>
      <c r="G685" s="201" t="s">
        <v>10</v>
      </c>
      <c r="H685" s="189">
        <v>10</v>
      </c>
      <c r="I685" s="182">
        <v>4</v>
      </c>
      <c r="J685" s="182">
        <v>4</v>
      </c>
      <c r="K685" s="196">
        <f t="shared" si="35"/>
        <v>78</v>
      </c>
    </row>
    <row r="686" spans="2:11" x14ac:dyDescent="0.35">
      <c r="B686" s="124">
        <v>45237</v>
      </c>
      <c r="C686" s="103" t="s">
        <v>30</v>
      </c>
      <c r="D686" s="182">
        <v>194</v>
      </c>
      <c r="E686" s="182" t="s">
        <v>10</v>
      </c>
      <c r="F686" s="190" t="s">
        <v>10</v>
      </c>
      <c r="G686" s="201" t="s">
        <v>10</v>
      </c>
      <c r="H686" s="182" t="s">
        <v>10</v>
      </c>
      <c r="I686" s="182" t="s">
        <v>10</v>
      </c>
      <c r="J686" s="182" t="s">
        <v>10</v>
      </c>
      <c r="K686" s="196">
        <f t="shared" si="35"/>
        <v>194</v>
      </c>
    </row>
    <row r="687" spans="2:11" x14ac:dyDescent="0.35">
      <c r="B687" s="124">
        <v>45238</v>
      </c>
      <c r="C687" s="103" t="s">
        <v>31</v>
      </c>
      <c r="D687" s="182">
        <v>31</v>
      </c>
      <c r="E687" s="189">
        <v>42</v>
      </c>
      <c r="F687" s="190">
        <v>188</v>
      </c>
      <c r="G687" s="201">
        <v>18</v>
      </c>
      <c r="H687" s="189">
        <v>44</v>
      </c>
      <c r="I687" s="182" t="s">
        <v>10</v>
      </c>
      <c r="J687" s="182" t="s">
        <v>10</v>
      </c>
      <c r="K687" s="196">
        <f t="shared" si="35"/>
        <v>323</v>
      </c>
    </row>
    <row r="688" spans="2:11" x14ac:dyDescent="0.35">
      <c r="B688" s="124">
        <v>45239</v>
      </c>
      <c r="C688" s="103" t="s">
        <v>32</v>
      </c>
      <c r="D688" s="182">
        <v>31</v>
      </c>
      <c r="E688" s="189">
        <v>48</v>
      </c>
      <c r="F688" s="190">
        <v>30</v>
      </c>
      <c r="G688" s="201" t="s">
        <v>10</v>
      </c>
      <c r="H688" s="182">
        <v>1</v>
      </c>
      <c r="I688" s="182" t="s">
        <v>10</v>
      </c>
      <c r="J688" s="182" t="s">
        <v>10</v>
      </c>
      <c r="K688" s="196">
        <f t="shared" si="35"/>
        <v>110</v>
      </c>
    </row>
    <row r="689" spans="2:11" x14ac:dyDescent="0.35">
      <c r="B689" s="124">
        <v>45240</v>
      </c>
      <c r="C689" s="103" t="s">
        <v>33</v>
      </c>
      <c r="D689" s="182">
        <v>93</v>
      </c>
      <c r="E689" s="189">
        <v>134</v>
      </c>
      <c r="F689" s="190">
        <v>120</v>
      </c>
      <c r="G689" s="201">
        <v>11</v>
      </c>
      <c r="H689" s="182">
        <v>7</v>
      </c>
      <c r="I689" s="182" t="s">
        <v>10</v>
      </c>
      <c r="J689" s="182">
        <v>1</v>
      </c>
      <c r="K689" s="196">
        <f t="shared" si="35"/>
        <v>366</v>
      </c>
    </row>
    <row r="690" spans="2:11" x14ac:dyDescent="0.35">
      <c r="B690" s="124">
        <v>45241</v>
      </c>
      <c r="C690" s="103" t="s">
        <v>180</v>
      </c>
      <c r="D690" s="182">
        <v>8</v>
      </c>
      <c r="E690" s="189">
        <v>86</v>
      </c>
      <c r="F690" s="190">
        <v>210</v>
      </c>
      <c r="G690" s="201">
        <v>331</v>
      </c>
      <c r="H690" s="189">
        <v>64</v>
      </c>
      <c r="I690" s="182" t="s">
        <v>10</v>
      </c>
      <c r="J690" s="189">
        <v>11</v>
      </c>
      <c r="K690" s="196">
        <f t="shared" si="35"/>
        <v>710</v>
      </c>
    </row>
    <row r="691" spans="2:11" x14ac:dyDescent="0.35">
      <c r="B691" s="124">
        <v>45242</v>
      </c>
      <c r="C691" s="103" t="s">
        <v>34</v>
      </c>
      <c r="D691" s="182" t="s">
        <v>10</v>
      </c>
      <c r="E691" s="189" t="s">
        <v>10</v>
      </c>
      <c r="F691" s="190">
        <v>67</v>
      </c>
      <c r="G691" s="201" t="s">
        <v>10</v>
      </c>
      <c r="H691" s="182" t="s">
        <v>10</v>
      </c>
      <c r="I691" s="182" t="s">
        <v>10</v>
      </c>
      <c r="J691" s="182" t="s">
        <v>10</v>
      </c>
      <c r="K691" s="196">
        <f t="shared" si="35"/>
        <v>67</v>
      </c>
    </row>
    <row r="692" spans="2:11" x14ac:dyDescent="0.35">
      <c r="B692" s="124">
        <v>45243</v>
      </c>
      <c r="C692" s="103" t="s">
        <v>35</v>
      </c>
      <c r="D692" s="182" t="s">
        <v>10</v>
      </c>
      <c r="E692" s="182" t="s">
        <v>10</v>
      </c>
      <c r="F692" s="190">
        <v>2</v>
      </c>
      <c r="G692" s="201" t="s">
        <v>10</v>
      </c>
      <c r="H692" s="182" t="s">
        <v>10</v>
      </c>
      <c r="I692" s="182" t="s">
        <v>10</v>
      </c>
      <c r="J692" s="182" t="s">
        <v>10</v>
      </c>
      <c r="K692" s="196">
        <f t="shared" si="35"/>
        <v>2</v>
      </c>
    </row>
    <row r="693" spans="2:11" x14ac:dyDescent="0.35">
      <c r="B693" s="124">
        <v>45244</v>
      </c>
      <c r="C693" s="103" t="s">
        <v>37</v>
      </c>
      <c r="D693" s="182" t="s">
        <v>10</v>
      </c>
      <c r="E693" s="182" t="s">
        <v>10</v>
      </c>
      <c r="F693" s="190" t="s">
        <v>10</v>
      </c>
      <c r="G693" s="201" t="s">
        <v>10</v>
      </c>
      <c r="H693" s="182" t="s">
        <v>10</v>
      </c>
      <c r="I693" s="182" t="s">
        <v>10</v>
      </c>
      <c r="J693" s="182">
        <v>1</v>
      </c>
      <c r="K693" s="196">
        <f t="shared" si="35"/>
        <v>1</v>
      </c>
    </row>
    <row r="694" spans="2:11" x14ac:dyDescent="0.35">
      <c r="B694" s="124">
        <v>45245</v>
      </c>
      <c r="C694" s="103" t="s">
        <v>41</v>
      </c>
      <c r="D694" s="182" t="s">
        <v>10</v>
      </c>
      <c r="E694" s="189">
        <v>275</v>
      </c>
      <c r="F694" s="190">
        <v>51</v>
      </c>
      <c r="G694" s="201" t="s">
        <v>10</v>
      </c>
      <c r="H694" s="182">
        <v>9</v>
      </c>
      <c r="I694" s="182" t="s">
        <v>10</v>
      </c>
      <c r="J694" s="182">
        <v>4</v>
      </c>
      <c r="K694" s="196">
        <f t="shared" si="35"/>
        <v>339</v>
      </c>
    </row>
    <row r="695" spans="2:11" x14ac:dyDescent="0.35">
      <c r="B695" s="124">
        <v>45246</v>
      </c>
      <c r="C695" s="103" t="s">
        <v>38</v>
      </c>
      <c r="D695" s="182" t="s">
        <v>10</v>
      </c>
      <c r="E695" s="182" t="s">
        <v>10</v>
      </c>
      <c r="F695" s="190">
        <v>4</v>
      </c>
      <c r="G695" s="201" t="s">
        <v>10</v>
      </c>
      <c r="H695" s="182" t="s">
        <v>10</v>
      </c>
      <c r="I695" s="182" t="s">
        <v>10</v>
      </c>
      <c r="J695" s="182" t="s">
        <v>10</v>
      </c>
      <c r="K695" s="196">
        <f t="shared" si="35"/>
        <v>4</v>
      </c>
    </row>
    <row r="696" spans="2:11" x14ac:dyDescent="0.35">
      <c r="B696" s="124">
        <v>45247</v>
      </c>
      <c r="C696" s="103" t="s">
        <v>42</v>
      </c>
      <c r="D696" s="182" t="s">
        <v>10</v>
      </c>
      <c r="E696" s="179">
        <v>4</v>
      </c>
      <c r="F696" s="190" t="s">
        <v>10</v>
      </c>
      <c r="G696" s="201" t="s">
        <v>10</v>
      </c>
      <c r="H696" s="182" t="s">
        <v>10</v>
      </c>
      <c r="I696" s="182" t="s">
        <v>10</v>
      </c>
      <c r="J696" s="182" t="s">
        <v>10</v>
      </c>
      <c r="K696" s="196">
        <f t="shared" si="35"/>
        <v>4</v>
      </c>
    </row>
    <row r="697" spans="2:11" x14ac:dyDescent="0.35">
      <c r="B697" s="124">
        <v>45248</v>
      </c>
      <c r="C697" s="103" t="s">
        <v>39</v>
      </c>
      <c r="D697" s="182" t="s">
        <v>10</v>
      </c>
      <c r="E697" s="182" t="s">
        <v>10</v>
      </c>
      <c r="F697" s="190">
        <v>3</v>
      </c>
      <c r="G697" s="201">
        <v>14</v>
      </c>
      <c r="H697" s="189">
        <v>8</v>
      </c>
      <c r="I697" s="182" t="s">
        <v>10</v>
      </c>
      <c r="J697" s="189">
        <v>78</v>
      </c>
      <c r="K697" s="196">
        <f t="shared" si="35"/>
        <v>103</v>
      </c>
    </row>
    <row r="698" spans="2:11" x14ac:dyDescent="0.35">
      <c r="B698" s="125">
        <v>45249</v>
      </c>
      <c r="C698" s="120" t="s">
        <v>40</v>
      </c>
      <c r="D698" s="194">
        <f t="shared" ref="D698:J698" si="36">SUM(D680:D697)</f>
        <v>1109</v>
      </c>
      <c r="E698" s="194">
        <f t="shared" si="36"/>
        <v>1586</v>
      </c>
      <c r="F698" s="219">
        <f t="shared" si="36"/>
        <v>2223</v>
      </c>
      <c r="G698" s="219">
        <f t="shared" si="36"/>
        <v>698</v>
      </c>
      <c r="H698" s="194">
        <f t="shared" si="36"/>
        <v>517</v>
      </c>
      <c r="I698" s="194">
        <f t="shared" si="36"/>
        <v>24</v>
      </c>
      <c r="J698" s="194">
        <f t="shared" si="36"/>
        <v>214</v>
      </c>
      <c r="K698" s="197">
        <f>+SUM(D698+E698+F698+I698+G698+H698+J698)</f>
        <v>6371</v>
      </c>
    </row>
    <row r="699" spans="2:11" x14ac:dyDescent="0.35">
      <c r="B699" s="124">
        <v>45261</v>
      </c>
      <c r="C699" s="103" t="s">
        <v>24</v>
      </c>
      <c r="D699" s="178">
        <v>289</v>
      </c>
      <c r="E699" s="178">
        <v>464</v>
      </c>
      <c r="F699" s="195">
        <v>586</v>
      </c>
      <c r="G699" s="195">
        <v>73</v>
      </c>
      <c r="H699" s="195">
        <v>220</v>
      </c>
      <c r="I699" s="195">
        <v>10</v>
      </c>
      <c r="J699" s="195">
        <v>35</v>
      </c>
      <c r="K699" s="196">
        <f t="shared" ref="K699:K711" si="37">SUM(D699:J699)</f>
        <v>1677</v>
      </c>
    </row>
    <row r="700" spans="2:11" x14ac:dyDescent="0.35">
      <c r="B700" s="124">
        <v>45262</v>
      </c>
      <c r="C700" s="103" t="s">
        <v>25</v>
      </c>
      <c r="D700" s="183">
        <v>354</v>
      </c>
      <c r="E700" s="183">
        <v>239</v>
      </c>
      <c r="F700" s="179">
        <v>416</v>
      </c>
      <c r="G700" s="179">
        <v>185</v>
      </c>
      <c r="H700" s="179">
        <v>154</v>
      </c>
      <c r="I700" s="183">
        <v>6</v>
      </c>
      <c r="J700" s="179">
        <v>56</v>
      </c>
      <c r="K700" s="196">
        <f t="shared" si="37"/>
        <v>1410</v>
      </c>
    </row>
    <row r="701" spans="2:11" x14ac:dyDescent="0.35">
      <c r="B701" s="124">
        <v>45263</v>
      </c>
      <c r="C701" s="103" t="s">
        <v>26</v>
      </c>
      <c r="D701" s="183">
        <v>21</v>
      </c>
      <c r="E701" s="183">
        <v>24</v>
      </c>
      <c r="F701" s="179">
        <v>37</v>
      </c>
      <c r="G701" s="179">
        <v>4</v>
      </c>
      <c r="H701" s="179">
        <v>4</v>
      </c>
      <c r="I701" s="182" t="s">
        <v>10</v>
      </c>
      <c r="J701" s="183">
        <v>1</v>
      </c>
      <c r="K701" s="196">
        <f t="shared" si="37"/>
        <v>91</v>
      </c>
    </row>
    <row r="702" spans="2:11" x14ac:dyDescent="0.35">
      <c r="B702" s="124">
        <v>45264</v>
      </c>
      <c r="C702" s="103" t="s">
        <v>27</v>
      </c>
      <c r="D702" s="183">
        <v>10</v>
      </c>
      <c r="E702" s="183">
        <v>35</v>
      </c>
      <c r="F702" s="179">
        <v>25</v>
      </c>
      <c r="G702" s="182" t="s">
        <v>10</v>
      </c>
      <c r="H702" s="183">
        <v>11</v>
      </c>
      <c r="I702" s="182" t="s">
        <v>10</v>
      </c>
      <c r="J702" s="183">
        <v>1</v>
      </c>
      <c r="K702" s="196">
        <f t="shared" si="37"/>
        <v>82</v>
      </c>
    </row>
    <row r="703" spans="2:11" x14ac:dyDescent="0.35">
      <c r="B703" s="124">
        <v>45265</v>
      </c>
      <c r="C703" s="103" t="s">
        <v>28</v>
      </c>
      <c r="D703" s="183">
        <v>133</v>
      </c>
      <c r="E703" s="183">
        <v>30</v>
      </c>
      <c r="F703" s="179">
        <v>101</v>
      </c>
      <c r="G703" s="182" t="s">
        <v>10</v>
      </c>
      <c r="H703" s="182" t="s">
        <v>10</v>
      </c>
      <c r="I703" s="182" t="s">
        <v>10</v>
      </c>
      <c r="J703" s="189" t="s">
        <v>10</v>
      </c>
      <c r="K703" s="196">
        <f t="shared" si="37"/>
        <v>264</v>
      </c>
    </row>
    <row r="704" spans="2:11" x14ac:dyDescent="0.35">
      <c r="B704" s="124">
        <v>45266</v>
      </c>
      <c r="C704" s="103" t="s">
        <v>29</v>
      </c>
      <c r="D704" s="183">
        <v>10</v>
      </c>
      <c r="E704" s="182" t="s">
        <v>10</v>
      </c>
      <c r="F704" s="179">
        <v>35</v>
      </c>
      <c r="G704" s="183">
        <v>4</v>
      </c>
      <c r="H704" s="179">
        <v>6</v>
      </c>
      <c r="I704" s="183">
        <v>1</v>
      </c>
      <c r="J704" s="183">
        <v>1</v>
      </c>
      <c r="K704" s="196">
        <f t="shared" si="37"/>
        <v>57</v>
      </c>
    </row>
    <row r="705" spans="2:11" x14ac:dyDescent="0.35">
      <c r="B705" s="124">
        <v>45267</v>
      </c>
      <c r="C705" s="103" t="s">
        <v>30</v>
      </c>
      <c r="D705" s="183">
        <v>130</v>
      </c>
      <c r="E705" s="182" t="s">
        <v>10</v>
      </c>
      <c r="F705" s="182" t="s">
        <v>10</v>
      </c>
      <c r="G705" s="182" t="s">
        <v>10</v>
      </c>
      <c r="H705" s="182" t="s">
        <v>10</v>
      </c>
      <c r="I705" s="182" t="s">
        <v>10</v>
      </c>
      <c r="J705" s="183">
        <v>1</v>
      </c>
      <c r="K705" s="196">
        <f t="shared" si="37"/>
        <v>131</v>
      </c>
    </row>
    <row r="706" spans="2:11" x14ac:dyDescent="0.35">
      <c r="B706" s="124">
        <v>45268</v>
      </c>
      <c r="C706" s="103" t="s">
        <v>31</v>
      </c>
      <c r="D706" s="183">
        <v>34</v>
      </c>
      <c r="E706" s="183">
        <v>43</v>
      </c>
      <c r="F706" s="179">
        <v>178</v>
      </c>
      <c r="G706" s="179">
        <v>8</v>
      </c>
      <c r="H706" s="179">
        <v>44</v>
      </c>
      <c r="I706" s="182" t="s">
        <v>10</v>
      </c>
      <c r="J706" s="182" t="s">
        <v>10</v>
      </c>
      <c r="K706" s="196">
        <f t="shared" si="37"/>
        <v>307</v>
      </c>
    </row>
    <row r="707" spans="2:11" x14ac:dyDescent="0.35">
      <c r="B707" s="124">
        <v>45269</v>
      </c>
      <c r="C707" s="103" t="s">
        <v>32</v>
      </c>
      <c r="D707" s="183">
        <v>21</v>
      </c>
      <c r="E707" s="183">
        <v>62</v>
      </c>
      <c r="F707" s="179">
        <v>27</v>
      </c>
      <c r="G707" s="183">
        <v>2</v>
      </c>
      <c r="H707" s="183">
        <v>2</v>
      </c>
      <c r="I707" s="182" t="s">
        <v>10</v>
      </c>
      <c r="J707" s="182" t="s">
        <v>10</v>
      </c>
      <c r="K707" s="196">
        <f t="shared" si="37"/>
        <v>114</v>
      </c>
    </row>
    <row r="708" spans="2:11" x14ac:dyDescent="0.35">
      <c r="B708" s="124">
        <v>45270</v>
      </c>
      <c r="C708" s="103" t="s">
        <v>33</v>
      </c>
      <c r="D708" s="183">
        <v>91</v>
      </c>
      <c r="E708" s="183">
        <v>113</v>
      </c>
      <c r="F708" s="179">
        <v>92</v>
      </c>
      <c r="G708" s="183">
        <v>11</v>
      </c>
      <c r="H708" s="183">
        <v>9</v>
      </c>
      <c r="I708" s="182" t="s">
        <v>10</v>
      </c>
      <c r="J708" s="183">
        <v>2</v>
      </c>
      <c r="K708" s="196">
        <f t="shared" si="37"/>
        <v>318</v>
      </c>
    </row>
    <row r="709" spans="2:11" x14ac:dyDescent="0.35">
      <c r="B709" s="124">
        <v>45271</v>
      </c>
      <c r="C709" s="103" t="s">
        <v>180</v>
      </c>
      <c r="D709" s="183">
        <v>5</v>
      </c>
      <c r="E709" s="183">
        <v>111</v>
      </c>
      <c r="F709" s="179">
        <v>334</v>
      </c>
      <c r="G709" s="179">
        <v>282</v>
      </c>
      <c r="H709" s="179">
        <v>60</v>
      </c>
      <c r="I709" s="182" t="s">
        <v>10</v>
      </c>
      <c r="J709" s="179">
        <v>15</v>
      </c>
      <c r="K709" s="196">
        <f t="shared" si="37"/>
        <v>807</v>
      </c>
    </row>
    <row r="710" spans="2:11" x14ac:dyDescent="0.35">
      <c r="B710" s="124">
        <v>45272</v>
      </c>
      <c r="C710" s="103" t="s">
        <v>34</v>
      </c>
      <c r="D710" s="182" t="s">
        <v>10</v>
      </c>
      <c r="E710" s="182" t="s">
        <v>10</v>
      </c>
      <c r="F710" s="179">
        <v>55</v>
      </c>
      <c r="G710" s="182" t="s">
        <v>10</v>
      </c>
      <c r="H710" s="182" t="s">
        <v>10</v>
      </c>
      <c r="I710" s="182" t="s">
        <v>10</v>
      </c>
      <c r="J710" s="182" t="s">
        <v>10</v>
      </c>
      <c r="K710" s="196">
        <f t="shared" si="37"/>
        <v>55</v>
      </c>
    </row>
    <row r="711" spans="2:11" x14ac:dyDescent="0.35">
      <c r="B711" s="124">
        <v>45273</v>
      </c>
      <c r="C711" s="103" t="s">
        <v>35</v>
      </c>
      <c r="D711" s="182" t="s">
        <v>10</v>
      </c>
      <c r="E711" s="182" t="s">
        <v>10</v>
      </c>
      <c r="F711" s="183">
        <v>6</v>
      </c>
      <c r="G711" s="182" t="s">
        <v>10</v>
      </c>
      <c r="H711" s="182" t="s">
        <v>10</v>
      </c>
      <c r="I711" s="182" t="s">
        <v>10</v>
      </c>
      <c r="J711" s="182" t="s">
        <v>10</v>
      </c>
      <c r="K711" s="196">
        <f t="shared" si="37"/>
        <v>6</v>
      </c>
    </row>
    <row r="712" spans="2:11" x14ac:dyDescent="0.35">
      <c r="B712" s="124">
        <v>45274</v>
      </c>
      <c r="C712" s="103" t="s">
        <v>37</v>
      </c>
      <c r="D712" s="182" t="s">
        <v>10</v>
      </c>
      <c r="E712" s="182" t="s">
        <v>10</v>
      </c>
      <c r="F712" s="182"/>
      <c r="G712" s="182" t="s">
        <v>10</v>
      </c>
      <c r="H712" s="182" t="s">
        <v>10</v>
      </c>
      <c r="I712" s="182" t="s">
        <v>10</v>
      </c>
      <c r="J712" s="182" t="s">
        <v>10</v>
      </c>
      <c r="K712" s="210" t="s">
        <v>10</v>
      </c>
    </row>
    <row r="713" spans="2:11" x14ac:dyDescent="0.35">
      <c r="B713" s="124">
        <v>45275</v>
      </c>
      <c r="C713" s="103" t="s">
        <v>41</v>
      </c>
      <c r="D713" s="182" t="s">
        <v>10</v>
      </c>
      <c r="E713" s="183">
        <v>457</v>
      </c>
      <c r="F713" s="179">
        <v>62</v>
      </c>
      <c r="G713" s="183">
        <v>2</v>
      </c>
      <c r="H713" s="183">
        <v>11</v>
      </c>
      <c r="I713" s="182" t="s">
        <v>10</v>
      </c>
      <c r="J713" s="183">
        <v>4</v>
      </c>
      <c r="K713" s="196">
        <f>SUM(D713:J713)</f>
        <v>536</v>
      </c>
    </row>
    <row r="714" spans="2:11" x14ac:dyDescent="0.35">
      <c r="B714" s="124">
        <v>45276</v>
      </c>
      <c r="C714" s="103" t="s">
        <v>38</v>
      </c>
      <c r="D714" s="182" t="s">
        <v>10</v>
      </c>
      <c r="E714" s="182" t="s">
        <v>10</v>
      </c>
      <c r="F714" s="182"/>
      <c r="G714" s="182" t="s">
        <v>10</v>
      </c>
      <c r="H714" s="182" t="s">
        <v>10</v>
      </c>
      <c r="I714" s="182" t="s">
        <v>10</v>
      </c>
      <c r="J714" s="182" t="s">
        <v>10</v>
      </c>
      <c r="K714" s="210" t="s">
        <v>10</v>
      </c>
    </row>
    <row r="715" spans="2:11" x14ac:dyDescent="0.35">
      <c r="B715" s="124">
        <v>45277</v>
      </c>
      <c r="C715" s="103" t="s">
        <v>42</v>
      </c>
      <c r="D715" s="182" t="s">
        <v>10</v>
      </c>
      <c r="E715" s="182" t="s">
        <v>10</v>
      </c>
      <c r="F715" s="179">
        <v>2</v>
      </c>
      <c r="G715" s="189" t="s">
        <v>10</v>
      </c>
      <c r="H715" s="182" t="s">
        <v>10</v>
      </c>
      <c r="I715" s="182" t="s">
        <v>10</v>
      </c>
      <c r="J715" s="182" t="s">
        <v>10</v>
      </c>
      <c r="K715" s="196">
        <f>SUM(D715:J715)</f>
        <v>2</v>
      </c>
    </row>
    <row r="716" spans="2:11" x14ac:dyDescent="0.35">
      <c r="B716" s="124">
        <v>45278</v>
      </c>
      <c r="C716" s="103" t="s">
        <v>39</v>
      </c>
      <c r="D716" s="182" t="s">
        <v>10</v>
      </c>
      <c r="E716" s="182" t="s">
        <v>10</v>
      </c>
      <c r="F716" s="182"/>
      <c r="G716" s="189" t="s">
        <v>10</v>
      </c>
      <c r="H716" s="189" t="s">
        <v>10</v>
      </c>
      <c r="I716" s="182" t="s">
        <v>10</v>
      </c>
      <c r="J716" s="179">
        <v>76</v>
      </c>
      <c r="K716" s="196">
        <f>SUM(D716:J716)</f>
        <v>76</v>
      </c>
    </row>
    <row r="717" spans="2:11" x14ac:dyDescent="0.35">
      <c r="B717" s="125">
        <v>45279</v>
      </c>
      <c r="C717" s="120" t="s">
        <v>40</v>
      </c>
      <c r="D717" s="194">
        <f t="shared" ref="D717:J717" si="38">SUM(D699:D716)</f>
        <v>1098</v>
      </c>
      <c r="E717" s="194">
        <f t="shared" si="38"/>
        <v>1578</v>
      </c>
      <c r="F717" s="194">
        <f t="shared" si="38"/>
        <v>1956</v>
      </c>
      <c r="G717" s="194">
        <f t="shared" si="38"/>
        <v>571</v>
      </c>
      <c r="H717" s="194">
        <f t="shared" si="38"/>
        <v>521</v>
      </c>
      <c r="I717" s="194">
        <f t="shared" si="38"/>
        <v>17</v>
      </c>
      <c r="J717" s="194">
        <f t="shared" si="38"/>
        <v>192</v>
      </c>
      <c r="K717" s="197">
        <f>+SUM(D717+E717+F717+G717+H717+I717+J717)</f>
        <v>5933</v>
      </c>
    </row>
    <row r="718" spans="2:11" x14ac:dyDescent="0.35">
      <c r="B718" s="277" t="s">
        <v>12</v>
      </c>
      <c r="C718" s="278"/>
      <c r="D718" s="247">
        <f t="shared" ref="D718:J718" si="39">+SUM(D679+D698+D717)</f>
        <v>3379</v>
      </c>
      <c r="E718" s="247">
        <f t="shared" si="39"/>
        <v>5120</v>
      </c>
      <c r="F718" s="247">
        <f t="shared" si="39"/>
        <v>6458</v>
      </c>
      <c r="G718" s="247">
        <f t="shared" si="39"/>
        <v>1830</v>
      </c>
      <c r="H718" s="247">
        <f t="shared" si="39"/>
        <v>1597</v>
      </c>
      <c r="I718" s="247">
        <f t="shared" si="39"/>
        <v>71</v>
      </c>
      <c r="J718" s="247">
        <f t="shared" si="39"/>
        <v>586</v>
      </c>
      <c r="K718" s="247">
        <f>+SUM(D718+E718+F718+G718+H718+I718+J718)</f>
        <v>19041</v>
      </c>
    </row>
    <row r="719" spans="2:11" x14ac:dyDescent="0.35">
      <c r="B719" s="124">
        <v>45292</v>
      </c>
      <c r="C719" s="103" t="s">
        <v>24</v>
      </c>
      <c r="D719" s="178">
        <v>489</v>
      </c>
      <c r="E719" s="178">
        <v>921</v>
      </c>
      <c r="F719" s="195">
        <v>638</v>
      </c>
      <c r="G719" s="195">
        <v>80</v>
      </c>
      <c r="H719" s="195">
        <v>307</v>
      </c>
      <c r="I719" s="195">
        <v>8</v>
      </c>
      <c r="J719" s="195">
        <v>33</v>
      </c>
      <c r="K719" s="196">
        <f t="shared" ref="K719:K730" si="40">+SUM(D719:J719)</f>
        <v>2476</v>
      </c>
    </row>
    <row r="720" spans="2:11" x14ac:dyDescent="0.35">
      <c r="B720" s="124">
        <v>45293</v>
      </c>
      <c r="C720" s="103" t="s">
        <v>25</v>
      </c>
      <c r="D720" s="183">
        <v>368</v>
      </c>
      <c r="E720" s="183">
        <v>374</v>
      </c>
      <c r="F720" s="179">
        <v>648</v>
      </c>
      <c r="G720" s="179">
        <v>250</v>
      </c>
      <c r="H720" s="179">
        <v>209</v>
      </c>
      <c r="I720" s="183">
        <v>16</v>
      </c>
      <c r="J720" s="179">
        <v>106</v>
      </c>
      <c r="K720" s="196">
        <f t="shared" si="40"/>
        <v>1971</v>
      </c>
    </row>
    <row r="721" spans="2:11" x14ac:dyDescent="0.35">
      <c r="B721" s="124">
        <v>45294</v>
      </c>
      <c r="C721" s="103" t="s">
        <v>26</v>
      </c>
      <c r="D721" s="183">
        <v>20</v>
      </c>
      <c r="E721" s="183">
        <v>42</v>
      </c>
      <c r="F721" s="179">
        <v>47</v>
      </c>
      <c r="G721" s="179">
        <v>3</v>
      </c>
      <c r="H721" s="179">
        <v>9</v>
      </c>
      <c r="I721" s="182" t="s">
        <v>10</v>
      </c>
      <c r="J721" s="183">
        <v>1</v>
      </c>
      <c r="K721" s="196">
        <f t="shared" si="40"/>
        <v>122</v>
      </c>
    </row>
    <row r="722" spans="2:11" x14ac:dyDescent="0.35">
      <c r="B722" s="124">
        <v>45295</v>
      </c>
      <c r="C722" s="103" t="s">
        <v>27</v>
      </c>
      <c r="D722" s="183">
        <v>16</v>
      </c>
      <c r="E722" s="183">
        <v>40</v>
      </c>
      <c r="F722" s="179">
        <v>18</v>
      </c>
      <c r="G722" s="183">
        <v>2</v>
      </c>
      <c r="H722" s="183">
        <v>12</v>
      </c>
      <c r="I722" s="182" t="s">
        <v>10</v>
      </c>
      <c r="J722" s="182" t="s">
        <v>10</v>
      </c>
      <c r="K722" s="196">
        <f t="shared" si="40"/>
        <v>88</v>
      </c>
    </row>
    <row r="723" spans="2:11" x14ac:dyDescent="0.35">
      <c r="B723" s="124">
        <v>45296</v>
      </c>
      <c r="C723" s="103" t="s">
        <v>28</v>
      </c>
      <c r="D723" s="183">
        <v>88</v>
      </c>
      <c r="E723" s="183">
        <v>33</v>
      </c>
      <c r="F723" s="179">
        <v>118</v>
      </c>
      <c r="G723" s="182" t="s">
        <v>10</v>
      </c>
      <c r="H723" s="183">
        <v>4</v>
      </c>
      <c r="I723" s="182" t="s">
        <v>10</v>
      </c>
      <c r="J723" s="189" t="s">
        <v>10</v>
      </c>
      <c r="K723" s="196">
        <f t="shared" si="40"/>
        <v>243</v>
      </c>
    </row>
    <row r="724" spans="2:11" x14ac:dyDescent="0.35">
      <c r="B724" s="124">
        <v>45297</v>
      </c>
      <c r="C724" s="103" t="s">
        <v>29</v>
      </c>
      <c r="D724" s="183">
        <v>9</v>
      </c>
      <c r="E724" s="223">
        <v>27</v>
      </c>
      <c r="F724" s="179">
        <v>29</v>
      </c>
      <c r="G724" s="183">
        <v>5</v>
      </c>
      <c r="H724" s="179">
        <v>13</v>
      </c>
      <c r="I724" s="183">
        <v>1</v>
      </c>
      <c r="J724" s="183">
        <v>2</v>
      </c>
      <c r="K724" s="196">
        <f t="shared" si="40"/>
        <v>86</v>
      </c>
    </row>
    <row r="725" spans="2:11" x14ac:dyDescent="0.35">
      <c r="B725" s="124">
        <v>45298</v>
      </c>
      <c r="C725" s="103" t="s">
        <v>30</v>
      </c>
      <c r="D725" s="183">
        <v>98</v>
      </c>
      <c r="E725" s="182" t="s">
        <v>10</v>
      </c>
      <c r="F725" s="182" t="s">
        <v>10</v>
      </c>
      <c r="G725" s="182" t="s">
        <v>10</v>
      </c>
      <c r="H725" s="182" t="s">
        <v>10</v>
      </c>
      <c r="I725" s="182" t="s">
        <v>10</v>
      </c>
      <c r="J725" s="182" t="s">
        <v>10</v>
      </c>
      <c r="K725" s="196">
        <f t="shared" si="40"/>
        <v>98</v>
      </c>
    </row>
    <row r="726" spans="2:11" x14ac:dyDescent="0.35">
      <c r="B726" s="124">
        <v>45299</v>
      </c>
      <c r="C726" s="103" t="s">
        <v>31</v>
      </c>
      <c r="D726" s="183">
        <v>62</v>
      </c>
      <c r="E726" s="183">
        <v>43</v>
      </c>
      <c r="F726" s="179">
        <v>237</v>
      </c>
      <c r="G726" s="179">
        <v>7</v>
      </c>
      <c r="H726" s="179">
        <v>37</v>
      </c>
      <c r="I726" s="182" t="s">
        <v>10</v>
      </c>
      <c r="J726" s="182" t="s">
        <v>10</v>
      </c>
      <c r="K726" s="196">
        <f t="shared" si="40"/>
        <v>386</v>
      </c>
    </row>
    <row r="727" spans="2:11" x14ac:dyDescent="0.35">
      <c r="B727" s="124">
        <v>45300</v>
      </c>
      <c r="C727" s="103" t="s">
        <v>32</v>
      </c>
      <c r="D727" s="183">
        <v>62</v>
      </c>
      <c r="E727" s="183">
        <v>85</v>
      </c>
      <c r="F727" s="179">
        <v>50</v>
      </c>
      <c r="G727" s="183">
        <v>5</v>
      </c>
      <c r="H727" s="183"/>
      <c r="I727" s="182" t="s">
        <v>10</v>
      </c>
      <c r="J727" s="183">
        <v>1</v>
      </c>
      <c r="K727" s="196">
        <f t="shared" si="40"/>
        <v>203</v>
      </c>
    </row>
    <row r="728" spans="2:11" x14ac:dyDescent="0.35">
      <c r="B728" s="124">
        <v>45301</v>
      </c>
      <c r="C728" s="103" t="s">
        <v>33</v>
      </c>
      <c r="D728" s="183">
        <v>144</v>
      </c>
      <c r="E728" s="183">
        <v>137</v>
      </c>
      <c r="F728" s="179">
        <v>102</v>
      </c>
      <c r="G728" s="183">
        <v>12</v>
      </c>
      <c r="H728" s="183">
        <v>14</v>
      </c>
      <c r="I728" s="182" t="s">
        <v>10</v>
      </c>
      <c r="J728" s="183">
        <v>1</v>
      </c>
      <c r="K728" s="196">
        <f t="shared" si="40"/>
        <v>410</v>
      </c>
    </row>
    <row r="729" spans="2:11" x14ac:dyDescent="0.35">
      <c r="B729" s="124">
        <v>45302</v>
      </c>
      <c r="C729" s="103" t="s">
        <v>180</v>
      </c>
      <c r="D729" s="183">
        <v>27</v>
      </c>
      <c r="E729" s="183">
        <v>141</v>
      </c>
      <c r="F729" s="179">
        <v>305</v>
      </c>
      <c r="G729" s="179">
        <v>341</v>
      </c>
      <c r="H729" s="179">
        <v>98</v>
      </c>
      <c r="I729" s="182" t="s">
        <v>10</v>
      </c>
      <c r="J729" s="179">
        <v>19</v>
      </c>
      <c r="K729" s="196">
        <f t="shared" si="40"/>
        <v>931</v>
      </c>
    </row>
    <row r="730" spans="2:11" x14ac:dyDescent="0.35">
      <c r="B730" s="124">
        <v>45303</v>
      </c>
      <c r="C730" s="103" t="s">
        <v>34</v>
      </c>
      <c r="D730" s="182" t="s">
        <v>10</v>
      </c>
      <c r="E730" s="182" t="s">
        <v>10</v>
      </c>
      <c r="F730" s="179">
        <v>73</v>
      </c>
      <c r="G730" s="182" t="s">
        <v>10</v>
      </c>
      <c r="H730" s="182" t="s">
        <v>10</v>
      </c>
      <c r="I730" s="182" t="s">
        <v>10</v>
      </c>
      <c r="J730" s="182" t="s">
        <v>10</v>
      </c>
      <c r="K730" s="196">
        <f t="shared" si="40"/>
        <v>73</v>
      </c>
    </row>
    <row r="731" spans="2:11" x14ac:dyDescent="0.35">
      <c r="B731" s="124">
        <v>45304</v>
      </c>
      <c r="C731" s="103" t="s">
        <v>35</v>
      </c>
      <c r="D731" s="182" t="s">
        <v>10</v>
      </c>
      <c r="E731" s="182" t="s">
        <v>10</v>
      </c>
      <c r="F731" s="183" t="s">
        <v>10</v>
      </c>
      <c r="G731" s="182" t="s">
        <v>10</v>
      </c>
      <c r="H731" s="182" t="s">
        <v>10</v>
      </c>
      <c r="I731" s="182" t="s">
        <v>10</v>
      </c>
      <c r="J731" s="182" t="s">
        <v>10</v>
      </c>
      <c r="K731" s="210" t="s">
        <v>10</v>
      </c>
    </row>
    <row r="732" spans="2:11" x14ac:dyDescent="0.35">
      <c r="B732" s="124">
        <v>45305</v>
      </c>
      <c r="C732" s="103" t="s">
        <v>37</v>
      </c>
      <c r="D732" s="182" t="s">
        <v>10</v>
      </c>
      <c r="E732" s="183">
        <v>1</v>
      </c>
      <c r="F732" s="183">
        <v>2</v>
      </c>
      <c r="G732" s="182" t="s">
        <v>10</v>
      </c>
      <c r="H732" s="182" t="s">
        <v>10</v>
      </c>
      <c r="I732" s="182" t="s">
        <v>10</v>
      </c>
      <c r="J732" s="182" t="s">
        <v>10</v>
      </c>
      <c r="K732" s="196">
        <f>+SUM(D732:J732)</f>
        <v>3</v>
      </c>
    </row>
    <row r="733" spans="2:11" x14ac:dyDescent="0.35">
      <c r="B733" s="124">
        <v>45306</v>
      </c>
      <c r="C733" s="103" t="s">
        <v>41</v>
      </c>
      <c r="D733" s="182" t="s">
        <v>10</v>
      </c>
      <c r="E733" s="183">
        <v>52</v>
      </c>
      <c r="F733" s="179">
        <v>57</v>
      </c>
      <c r="G733" s="182" t="s">
        <v>10</v>
      </c>
      <c r="H733" s="183">
        <v>5</v>
      </c>
      <c r="I733" s="182" t="s">
        <v>10</v>
      </c>
      <c r="J733" s="182" t="s">
        <v>10</v>
      </c>
      <c r="K733" s="196">
        <f>+SUM(D733:J733)</f>
        <v>114</v>
      </c>
    </row>
    <row r="734" spans="2:11" x14ac:dyDescent="0.35">
      <c r="B734" s="124">
        <v>45307</v>
      </c>
      <c r="C734" s="103" t="s">
        <v>38</v>
      </c>
      <c r="D734" s="182" t="s">
        <v>10</v>
      </c>
      <c r="E734" s="182" t="s">
        <v>10</v>
      </c>
      <c r="F734" s="183">
        <v>2</v>
      </c>
      <c r="G734" s="182" t="s">
        <v>10</v>
      </c>
      <c r="H734" s="182" t="s">
        <v>10</v>
      </c>
      <c r="I734" s="182" t="s">
        <v>10</v>
      </c>
      <c r="J734" s="182" t="s">
        <v>10</v>
      </c>
      <c r="K734" s="196">
        <f>+SUM(D734:J734)</f>
        <v>2</v>
      </c>
    </row>
    <row r="735" spans="2:11" x14ac:dyDescent="0.35">
      <c r="B735" s="124">
        <v>45308</v>
      </c>
      <c r="C735" s="103" t="s">
        <v>42</v>
      </c>
      <c r="D735" s="182" t="s">
        <v>10</v>
      </c>
      <c r="E735" s="183">
        <v>5</v>
      </c>
      <c r="F735" s="189" t="s">
        <v>10</v>
      </c>
      <c r="G735" s="182" t="s">
        <v>10</v>
      </c>
      <c r="H735" s="182" t="s">
        <v>10</v>
      </c>
      <c r="I735" s="182" t="s">
        <v>10</v>
      </c>
      <c r="J735" s="182" t="s">
        <v>10</v>
      </c>
      <c r="K735" s="196">
        <f>+SUM(D735:J735)</f>
        <v>5</v>
      </c>
    </row>
    <row r="736" spans="2:11" x14ac:dyDescent="0.35">
      <c r="B736" s="124">
        <v>45309</v>
      </c>
      <c r="C736" s="103" t="s">
        <v>39</v>
      </c>
      <c r="D736" s="182" t="s">
        <v>10</v>
      </c>
      <c r="E736" s="182" t="s">
        <v>10</v>
      </c>
      <c r="F736" s="182" t="s">
        <v>10</v>
      </c>
      <c r="G736" s="182" t="s">
        <v>10</v>
      </c>
      <c r="H736" s="179">
        <v>3</v>
      </c>
      <c r="I736" s="182" t="s">
        <v>10</v>
      </c>
      <c r="J736" s="179">
        <v>93</v>
      </c>
      <c r="K736" s="196">
        <f>+SUM(D736:J736)</f>
        <v>96</v>
      </c>
    </row>
    <row r="737" spans="2:11" x14ac:dyDescent="0.35">
      <c r="B737" s="125">
        <v>45310</v>
      </c>
      <c r="C737" s="120" t="s">
        <v>40</v>
      </c>
      <c r="D737" s="194">
        <f t="shared" ref="D737:J737" si="41">SUM(D719:D736)</f>
        <v>1383</v>
      </c>
      <c r="E737" s="194">
        <f t="shared" si="41"/>
        <v>1901</v>
      </c>
      <c r="F737" s="194">
        <f t="shared" si="41"/>
        <v>2326</v>
      </c>
      <c r="G737" s="194">
        <f t="shared" si="41"/>
        <v>705</v>
      </c>
      <c r="H737" s="194">
        <f t="shared" si="41"/>
        <v>711</v>
      </c>
      <c r="I737" s="194">
        <f t="shared" si="41"/>
        <v>25</v>
      </c>
      <c r="J737" s="194">
        <f t="shared" si="41"/>
        <v>256</v>
      </c>
      <c r="K737" s="197">
        <f>+SUM(J737+I737+H737+G737+F737+E737+D737)</f>
        <v>7307</v>
      </c>
    </row>
    <row r="738" spans="2:11" x14ac:dyDescent="0.35">
      <c r="B738" s="124">
        <v>45323</v>
      </c>
      <c r="C738" s="103" t="s">
        <v>24</v>
      </c>
      <c r="D738" s="178">
        <v>335</v>
      </c>
      <c r="E738" s="178">
        <v>712</v>
      </c>
      <c r="F738" s="195">
        <v>651</v>
      </c>
      <c r="G738" s="195">
        <v>94</v>
      </c>
      <c r="H738" s="195">
        <v>335</v>
      </c>
      <c r="I738" s="195">
        <v>6</v>
      </c>
      <c r="J738" s="195">
        <v>34</v>
      </c>
      <c r="K738" s="196">
        <f t="shared" ref="K738:K749" si="42">+SUM(D738:J738)</f>
        <v>2167</v>
      </c>
    </row>
    <row r="739" spans="2:11" x14ac:dyDescent="0.35">
      <c r="B739" s="124">
        <v>45324</v>
      </c>
      <c r="C739" s="103" t="s">
        <v>25</v>
      </c>
      <c r="D739" s="183">
        <v>387</v>
      </c>
      <c r="E739" s="183">
        <v>385</v>
      </c>
      <c r="F739" s="179">
        <v>711</v>
      </c>
      <c r="G739" s="179">
        <v>274</v>
      </c>
      <c r="H739" s="179">
        <v>201</v>
      </c>
      <c r="I739" s="183">
        <v>20</v>
      </c>
      <c r="J739" s="179">
        <v>107</v>
      </c>
      <c r="K739" s="196">
        <f t="shared" si="42"/>
        <v>2085</v>
      </c>
    </row>
    <row r="740" spans="2:11" x14ac:dyDescent="0.35">
      <c r="B740" s="124">
        <v>45325</v>
      </c>
      <c r="C740" s="103" t="s">
        <v>26</v>
      </c>
      <c r="D740" s="183">
        <v>16</v>
      </c>
      <c r="E740" s="183">
        <v>34</v>
      </c>
      <c r="F740" s="179">
        <v>59</v>
      </c>
      <c r="G740" s="179">
        <v>1</v>
      </c>
      <c r="H740" s="179">
        <v>11</v>
      </c>
      <c r="I740" s="182" t="s">
        <v>10</v>
      </c>
      <c r="J740" s="183">
        <v>4</v>
      </c>
      <c r="K740" s="196">
        <f t="shared" si="42"/>
        <v>125</v>
      </c>
    </row>
    <row r="741" spans="2:11" x14ac:dyDescent="0.35">
      <c r="B741" s="124">
        <v>45326</v>
      </c>
      <c r="C741" s="103" t="s">
        <v>27</v>
      </c>
      <c r="D741" s="183">
        <v>9</v>
      </c>
      <c r="E741" s="183">
        <v>52</v>
      </c>
      <c r="F741" s="179">
        <v>17</v>
      </c>
      <c r="G741" s="182" t="s">
        <v>10</v>
      </c>
      <c r="H741" s="183">
        <v>25</v>
      </c>
      <c r="I741" s="182" t="s">
        <v>10</v>
      </c>
      <c r="J741" s="182" t="s">
        <v>10</v>
      </c>
      <c r="K741" s="196">
        <f t="shared" si="42"/>
        <v>103</v>
      </c>
    </row>
    <row r="742" spans="2:11" x14ac:dyDescent="0.35">
      <c r="B742" s="124">
        <v>45327</v>
      </c>
      <c r="C742" s="103" t="s">
        <v>28</v>
      </c>
      <c r="D742" s="183">
        <v>53</v>
      </c>
      <c r="E742" s="183">
        <v>25</v>
      </c>
      <c r="F742" s="179">
        <v>107</v>
      </c>
      <c r="G742" s="183">
        <v>1</v>
      </c>
      <c r="H742" s="183">
        <v>6</v>
      </c>
      <c r="I742" s="182" t="s">
        <v>10</v>
      </c>
      <c r="J742" s="179">
        <v>5</v>
      </c>
      <c r="K742" s="196">
        <f t="shared" si="42"/>
        <v>197</v>
      </c>
    </row>
    <row r="743" spans="2:11" x14ac:dyDescent="0.35">
      <c r="B743" s="124">
        <v>45328</v>
      </c>
      <c r="C743" s="103" t="s">
        <v>29</v>
      </c>
      <c r="D743" s="183">
        <v>6</v>
      </c>
      <c r="E743" s="223">
        <v>12</v>
      </c>
      <c r="F743" s="179">
        <v>123</v>
      </c>
      <c r="G743" s="183">
        <v>4</v>
      </c>
      <c r="H743" s="179">
        <v>10</v>
      </c>
      <c r="I743" s="183">
        <v>2</v>
      </c>
      <c r="J743" s="183">
        <v>2</v>
      </c>
      <c r="K743" s="196">
        <f t="shared" si="42"/>
        <v>159</v>
      </c>
    </row>
    <row r="744" spans="2:11" x14ac:dyDescent="0.35">
      <c r="B744" s="124">
        <v>45329</v>
      </c>
      <c r="C744" s="103" t="s">
        <v>30</v>
      </c>
      <c r="D744" s="183">
        <v>232</v>
      </c>
      <c r="E744" s="182" t="s">
        <v>10</v>
      </c>
      <c r="F744" s="182" t="s">
        <v>10</v>
      </c>
      <c r="G744" s="182" t="s">
        <v>10</v>
      </c>
      <c r="H744" s="182" t="s">
        <v>10</v>
      </c>
      <c r="I744" s="182" t="s">
        <v>10</v>
      </c>
      <c r="J744" s="182" t="s">
        <v>10</v>
      </c>
      <c r="K744" s="196">
        <f t="shared" si="42"/>
        <v>232</v>
      </c>
    </row>
    <row r="745" spans="2:11" x14ac:dyDescent="0.35">
      <c r="B745" s="124">
        <v>45330</v>
      </c>
      <c r="C745" s="103" t="s">
        <v>31</v>
      </c>
      <c r="D745" s="183">
        <v>40</v>
      </c>
      <c r="E745" s="183">
        <v>65</v>
      </c>
      <c r="F745" s="179">
        <v>236</v>
      </c>
      <c r="G745" s="179">
        <v>6</v>
      </c>
      <c r="H745" s="179">
        <v>50</v>
      </c>
      <c r="I745" s="182" t="s">
        <v>10</v>
      </c>
      <c r="J745" s="183">
        <v>3</v>
      </c>
      <c r="K745" s="196">
        <f t="shared" si="42"/>
        <v>400</v>
      </c>
    </row>
    <row r="746" spans="2:11" x14ac:dyDescent="0.35">
      <c r="B746" s="124">
        <v>45331</v>
      </c>
      <c r="C746" s="103" t="s">
        <v>32</v>
      </c>
      <c r="D746" s="182" t="s">
        <v>10</v>
      </c>
      <c r="E746" s="183">
        <v>66</v>
      </c>
      <c r="F746" s="179">
        <v>34</v>
      </c>
      <c r="G746" s="183">
        <v>9</v>
      </c>
      <c r="H746" s="183">
        <v>6</v>
      </c>
      <c r="I746" s="182" t="s">
        <v>10</v>
      </c>
      <c r="J746" s="182" t="s">
        <v>10</v>
      </c>
      <c r="K746" s="196">
        <f t="shared" si="42"/>
        <v>115</v>
      </c>
    </row>
    <row r="747" spans="2:11" x14ac:dyDescent="0.35">
      <c r="B747" s="124">
        <v>45332</v>
      </c>
      <c r="C747" s="103" t="s">
        <v>33</v>
      </c>
      <c r="D747" s="183">
        <v>100</v>
      </c>
      <c r="E747" s="183">
        <v>130</v>
      </c>
      <c r="F747" s="179">
        <v>82</v>
      </c>
      <c r="G747" s="183">
        <v>10</v>
      </c>
      <c r="H747" s="183">
        <v>21</v>
      </c>
      <c r="I747" s="182" t="s">
        <v>10</v>
      </c>
      <c r="J747" s="183">
        <v>2</v>
      </c>
      <c r="K747" s="196">
        <f t="shared" si="42"/>
        <v>345</v>
      </c>
    </row>
    <row r="748" spans="2:11" x14ac:dyDescent="0.35">
      <c r="B748" s="124">
        <v>45333</v>
      </c>
      <c r="C748" s="103" t="s">
        <v>180</v>
      </c>
      <c r="D748" s="183">
        <v>21</v>
      </c>
      <c r="E748" s="183">
        <v>311</v>
      </c>
      <c r="F748" s="179">
        <v>76</v>
      </c>
      <c r="G748" s="179">
        <v>389</v>
      </c>
      <c r="H748" s="179">
        <v>123</v>
      </c>
      <c r="I748" s="182" t="s">
        <v>10</v>
      </c>
      <c r="J748" s="179">
        <v>34</v>
      </c>
      <c r="K748" s="196">
        <f t="shared" si="42"/>
        <v>954</v>
      </c>
    </row>
    <row r="749" spans="2:11" x14ac:dyDescent="0.35">
      <c r="B749" s="124">
        <v>45334</v>
      </c>
      <c r="C749" s="103" t="s">
        <v>34</v>
      </c>
      <c r="D749" s="182" t="s">
        <v>10</v>
      </c>
      <c r="E749" s="182" t="s">
        <v>10</v>
      </c>
      <c r="F749" s="179">
        <v>60</v>
      </c>
      <c r="G749" s="182" t="s">
        <v>10</v>
      </c>
      <c r="H749" s="182" t="s">
        <v>10</v>
      </c>
      <c r="I749" s="182" t="s">
        <v>10</v>
      </c>
      <c r="J749" s="182" t="s">
        <v>10</v>
      </c>
      <c r="K749" s="196">
        <f t="shared" si="42"/>
        <v>60</v>
      </c>
    </row>
    <row r="750" spans="2:11" x14ac:dyDescent="0.35">
      <c r="B750" s="124">
        <v>45335</v>
      </c>
      <c r="C750" s="103" t="s">
        <v>35</v>
      </c>
      <c r="D750" s="182" t="s">
        <v>10</v>
      </c>
      <c r="E750" s="182" t="s">
        <v>10</v>
      </c>
      <c r="F750" s="182" t="s">
        <v>10</v>
      </c>
      <c r="G750" s="182" t="s">
        <v>10</v>
      </c>
      <c r="H750" s="182" t="s">
        <v>10</v>
      </c>
      <c r="I750" s="182" t="s">
        <v>10</v>
      </c>
      <c r="J750" s="182" t="s">
        <v>10</v>
      </c>
      <c r="K750" s="210" t="s">
        <v>10</v>
      </c>
    </row>
    <row r="751" spans="2:11" x14ac:dyDescent="0.35">
      <c r="B751" s="124">
        <v>45336</v>
      </c>
      <c r="C751" s="103" t="s">
        <v>37</v>
      </c>
      <c r="D751" s="182" t="s">
        <v>10</v>
      </c>
      <c r="E751" s="182" t="s">
        <v>10</v>
      </c>
      <c r="F751" s="183">
        <v>2</v>
      </c>
      <c r="G751" s="182" t="s">
        <v>10</v>
      </c>
      <c r="H751" s="182" t="s">
        <v>10</v>
      </c>
      <c r="I751" s="182" t="s">
        <v>10</v>
      </c>
      <c r="J751" s="182" t="s">
        <v>10</v>
      </c>
      <c r="K751" s="196">
        <f>+SUM(D751:J751)</f>
        <v>2</v>
      </c>
    </row>
    <row r="752" spans="2:11" x14ac:dyDescent="0.35">
      <c r="B752" s="124">
        <v>45337</v>
      </c>
      <c r="C752" s="103" t="s">
        <v>41</v>
      </c>
      <c r="D752" s="182" t="s">
        <v>10</v>
      </c>
      <c r="E752" s="183">
        <v>61</v>
      </c>
      <c r="F752" s="179">
        <v>81</v>
      </c>
      <c r="G752" s="183">
        <v>1</v>
      </c>
      <c r="H752" s="183">
        <v>5</v>
      </c>
      <c r="I752" s="182" t="s">
        <v>10</v>
      </c>
      <c r="J752" s="182" t="s">
        <v>10</v>
      </c>
      <c r="K752" s="196">
        <f>+SUM(D752:J752)</f>
        <v>148</v>
      </c>
    </row>
    <row r="753" spans="2:11" x14ac:dyDescent="0.35">
      <c r="B753" s="124">
        <v>45338</v>
      </c>
      <c r="C753" s="103" t="s">
        <v>38</v>
      </c>
      <c r="D753" s="182" t="s">
        <v>10</v>
      </c>
      <c r="E753" s="182" t="s">
        <v>10</v>
      </c>
      <c r="F753" s="182" t="s">
        <v>10</v>
      </c>
      <c r="G753" s="182" t="s">
        <v>10</v>
      </c>
      <c r="H753" s="182" t="s">
        <v>10</v>
      </c>
      <c r="I753" s="182" t="s">
        <v>10</v>
      </c>
      <c r="J753" s="182" t="s">
        <v>10</v>
      </c>
      <c r="K753" s="210" t="s">
        <v>10</v>
      </c>
    </row>
    <row r="754" spans="2:11" x14ac:dyDescent="0.35">
      <c r="B754" s="124">
        <v>45339</v>
      </c>
      <c r="C754" s="103" t="s">
        <v>42</v>
      </c>
      <c r="D754" s="182" t="s">
        <v>10</v>
      </c>
      <c r="E754" s="183">
        <v>3</v>
      </c>
      <c r="F754" s="189" t="s">
        <v>10</v>
      </c>
      <c r="G754" s="182" t="s">
        <v>10</v>
      </c>
      <c r="H754" s="182" t="s">
        <v>10</v>
      </c>
      <c r="I754" s="182" t="s">
        <v>10</v>
      </c>
      <c r="J754" s="182" t="s">
        <v>10</v>
      </c>
      <c r="K754" s="196">
        <f>+SUM(D754:J754)</f>
        <v>3</v>
      </c>
    </row>
    <row r="755" spans="2:11" x14ac:dyDescent="0.35">
      <c r="B755" s="124">
        <v>45340</v>
      </c>
      <c r="C755" s="103" t="s">
        <v>39</v>
      </c>
      <c r="D755" s="182" t="s">
        <v>10</v>
      </c>
      <c r="E755" s="182" t="s">
        <v>10</v>
      </c>
      <c r="F755" s="182" t="s">
        <v>10</v>
      </c>
      <c r="G755" s="182" t="s">
        <v>10</v>
      </c>
      <c r="H755" s="179">
        <v>87</v>
      </c>
      <c r="I755" s="182" t="s">
        <v>10</v>
      </c>
      <c r="J755" s="179">
        <v>105</v>
      </c>
      <c r="K755" s="196">
        <f>+SUM(D755:J755)</f>
        <v>192</v>
      </c>
    </row>
    <row r="756" spans="2:11" x14ac:dyDescent="0.35">
      <c r="B756" s="125">
        <v>45341</v>
      </c>
      <c r="C756" s="120" t="s">
        <v>40</v>
      </c>
      <c r="D756" s="194">
        <f t="shared" ref="D756:J756" si="43">SUM(D738:D755)</f>
        <v>1199</v>
      </c>
      <c r="E756" s="194">
        <f t="shared" si="43"/>
        <v>1856</v>
      </c>
      <c r="F756" s="194">
        <f t="shared" si="43"/>
        <v>2239</v>
      </c>
      <c r="G756" s="194">
        <f t="shared" si="43"/>
        <v>789</v>
      </c>
      <c r="H756" s="194">
        <f t="shared" si="43"/>
        <v>880</v>
      </c>
      <c r="I756" s="194">
        <f t="shared" si="43"/>
        <v>28</v>
      </c>
      <c r="J756" s="194">
        <f t="shared" si="43"/>
        <v>296</v>
      </c>
      <c r="K756" s="197">
        <f>+SUM(D756:J756)</f>
        <v>7287</v>
      </c>
    </row>
    <row r="757" spans="2:11" x14ac:dyDescent="0.35">
      <c r="B757" s="124">
        <v>45352</v>
      </c>
      <c r="C757" s="103" t="s">
        <v>24</v>
      </c>
      <c r="D757" s="178">
        <v>233</v>
      </c>
      <c r="E757" s="178">
        <v>578</v>
      </c>
      <c r="F757" s="195">
        <v>607</v>
      </c>
      <c r="G757" s="195">
        <v>70</v>
      </c>
      <c r="H757" s="195">
        <v>327</v>
      </c>
      <c r="I757" s="195">
        <v>14</v>
      </c>
      <c r="J757" s="195">
        <v>45</v>
      </c>
      <c r="K757" s="196">
        <f t="shared" ref="K757:K769" si="44">SUM(D757:J757)</f>
        <v>1874</v>
      </c>
    </row>
    <row r="758" spans="2:11" x14ac:dyDescent="0.35">
      <c r="B758" s="124">
        <v>45353</v>
      </c>
      <c r="C758" s="103" t="s">
        <v>25</v>
      </c>
      <c r="D758" s="183">
        <v>360</v>
      </c>
      <c r="E758" s="183">
        <v>403</v>
      </c>
      <c r="F758" s="179">
        <v>684</v>
      </c>
      <c r="G758" s="179">
        <v>237</v>
      </c>
      <c r="H758" s="179">
        <v>187</v>
      </c>
      <c r="I758" s="183">
        <v>19</v>
      </c>
      <c r="J758" s="179">
        <v>102</v>
      </c>
      <c r="K758" s="196">
        <f t="shared" si="44"/>
        <v>1992</v>
      </c>
    </row>
    <row r="759" spans="2:11" x14ac:dyDescent="0.35">
      <c r="B759" s="124">
        <v>45354</v>
      </c>
      <c r="C759" s="103" t="s">
        <v>26</v>
      </c>
      <c r="D759" s="183">
        <v>17</v>
      </c>
      <c r="E759" s="183">
        <v>41</v>
      </c>
      <c r="F759" s="179">
        <v>92</v>
      </c>
      <c r="G759" s="189" t="s">
        <v>10</v>
      </c>
      <c r="H759" s="179">
        <v>48</v>
      </c>
      <c r="I759" s="182" t="s">
        <v>10</v>
      </c>
      <c r="J759" s="183">
        <v>4</v>
      </c>
      <c r="K759" s="196">
        <f t="shared" si="44"/>
        <v>202</v>
      </c>
    </row>
    <row r="760" spans="2:11" x14ac:dyDescent="0.35">
      <c r="B760" s="124">
        <v>45355</v>
      </c>
      <c r="C760" s="103" t="s">
        <v>27</v>
      </c>
      <c r="D760" s="183">
        <v>12</v>
      </c>
      <c r="E760" s="183">
        <v>36</v>
      </c>
      <c r="F760" s="189" t="s">
        <v>10</v>
      </c>
      <c r="G760" s="182" t="s">
        <v>10</v>
      </c>
      <c r="H760" s="183">
        <v>10</v>
      </c>
      <c r="I760" s="182" t="s">
        <v>10</v>
      </c>
      <c r="J760" s="182" t="s">
        <v>10</v>
      </c>
      <c r="K760" s="196">
        <f t="shared" si="44"/>
        <v>58</v>
      </c>
    </row>
    <row r="761" spans="2:11" x14ac:dyDescent="0.35">
      <c r="B761" s="124">
        <v>45356</v>
      </c>
      <c r="C761" s="103" t="s">
        <v>28</v>
      </c>
      <c r="D761" s="183">
        <v>40</v>
      </c>
      <c r="E761" s="182" t="s">
        <v>10</v>
      </c>
      <c r="F761" s="179">
        <v>134</v>
      </c>
      <c r="G761" s="182" t="s">
        <v>10</v>
      </c>
      <c r="H761" s="183">
        <v>1</v>
      </c>
      <c r="I761" s="182" t="s">
        <v>10</v>
      </c>
      <c r="J761" s="179">
        <v>2</v>
      </c>
      <c r="K761" s="196">
        <f t="shared" si="44"/>
        <v>177</v>
      </c>
    </row>
    <row r="762" spans="2:11" x14ac:dyDescent="0.35">
      <c r="B762" s="124">
        <v>45357</v>
      </c>
      <c r="C762" s="103" t="s">
        <v>29</v>
      </c>
      <c r="D762" s="183">
        <v>6</v>
      </c>
      <c r="E762" s="223">
        <v>15</v>
      </c>
      <c r="F762" s="179">
        <v>191</v>
      </c>
      <c r="G762" s="183">
        <v>4</v>
      </c>
      <c r="H762" s="179">
        <v>8</v>
      </c>
      <c r="I762" s="183">
        <v>1</v>
      </c>
      <c r="J762" s="183">
        <v>7</v>
      </c>
      <c r="K762" s="196">
        <f t="shared" si="44"/>
        <v>232</v>
      </c>
    </row>
    <row r="763" spans="2:11" x14ac:dyDescent="0.35">
      <c r="B763" s="124">
        <v>45358</v>
      </c>
      <c r="C763" s="103" t="s">
        <v>30</v>
      </c>
      <c r="D763" s="183">
        <v>117</v>
      </c>
      <c r="E763" s="182" t="s">
        <v>10</v>
      </c>
      <c r="F763" s="182" t="s">
        <v>10</v>
      </c>
      <c r="G763" s="182" t="s">
        <v>10</v>
      </c>
      <c r="H763" s="182" t="s">
        <v>10</v>
      </c>
      <c r="I763" s="182" t="s">
        <v>10</v>
      </c>
      <c r="J763" s="182" t="s">
        <v>10</v>
      </c>
      <c r="K763" s="196">
        <f t="shared" si="44"/>
        <v>117</v>
      </c>
    </row>
    <row r="764" spans="2:11" x14ac:dyDescent="0.35">
      <c r="B764" s="124">
        <v>45359</v>
      </c>
      <c r="C764" s="103" t="s">
        <v>31</v>
      </c>
      <c r="D764" s="183">
        <v>62</v>
      </c>
      <c r="E764" s="183">
        <v>38</v>
      </c>
      <c r="F764" s="189" t="s">
        <v>10</v>
      </c>
      <c r="G764" s="179">
        <v>12</v>
      </c>
      <c r="H764" s="189" t="s">
        <v>10</v>
      </c>
      <c r="I764" s="182" t="s">
        <v>10</v>
      </c>
      <c r="J764" s="183">
        <v>3</v>
      </c>
      <c r="K764" s="196">
        <f t="shared" si="44"/>
        <v>115</v>
      </c>
    </row>
    <row r="765" spans="2:11" x14ac:dyDescent="0.35">
      <c r="B765" s="124">
        <v>45360</v>
      </c>
      <c r="C765" s="103" t="s">
        <v>32</v>
      </c>
      <c r="D765" s="183">
        <v>55</v>
      </c>
      <c r="E765" s="183">
        <v>74</v>
      </c>
      <c r="F765" s="179">
        <v>85</v>
      </c>
      <c r="G765" s="183">
        <v>9</v>
      </c>
      <c r="H765" s="183">
        <v>1</v>
      </c>
      <c r="I765" s="182" t="s">
        <v>10</v>
      </c>
      <c r="J765" s="182" t="s">
        <v>10</v>
      </c>
      <c r="K765" s="196">
        <f t="shared" si="44"/>
        <v>224</v>
      </c>
    </row>
    <row r="766" spans="2:11" x14ac:dyDescent="0.35">
      <c r="B766" s="124">
        <v>45361</v>
      </c>
      <c r="C766" s="103" t="s">
        <v>33</v>
      </c>
      <c r="D766" s="183">
        <v>89</v>
      </c>
      <c r="E766" s="183">
        <v>96</v>
      </c>
      <c r="F766" s="179">
        <v>84</v>
      </c>
      <c r="G766" s="183">
        <v>8</v>
      </c>
      <c r="H766" s="183">
        <v>12</v>
      </c>
      <c r="I766" s="182" t="s">
        <v>10</v>
      </c>
      <c r="J766" s="183">
        <v>2</v>
      </c>
      <c r="K766" s="196">
        <f t="shared" si="44"/>
        <v>291</v>
      </c>
    </row>
    <row r="767" spans="2:11" x14ac:dyDescent="0.35">
      <c r="B767" s="124">
        <v>45362</v>
      </c>
      <c r="C767" s="103" t="s">
        <v>180</v>
      </c>
      <c r="D767" s="183">
        <v>22</v>
      </c>
      <c r="E767" s="183">
        <v>184</v>
      </c>
      <c r="F767" s="179">
        <v>227</v>
      </c>
      <c r="G767" s="179">
        <v>365</v>
      </c>
      <c r="H767" s="179">
        <v>95</v>
      </c>
      <c r="I767" s="182" t="s">
        <v>10</v>
      </c>
      <c r="J767" s="179">
        <v>37</v>
      </c>
      <c r="K767" s="196">
        <f t="shared" si="44"/>
        <v>930</v>
      </c>
    </row>
    <row r="768" spans="2:11" x14ac:dyDescent="0.35">
      <c r="B768" s="124">
        <v>45363</v>
      </c>
      <c r="C768" s="103" t="s">
        <v>34</v>
      </c>
      <c r="D768" s="182" t="s">
        <v>10</v>
      </c>
      <c r="E768" s="182" t="s">
        <v>10</v>
      </c>
      <c r="F768" s="179">
        <v>63</v>
      </c>
      <c r="G768" s="182" t="s">
        <v>10</v>
      </c>
      <c r="H768" s="182" t="s">
        <v>10</v>
      </c>
      <c r="I768" s="182" t="s">
        <v>10</v>
      </c>
      <c r="J768" s="182" t="s">
        <v>10</v>
      </c>
      <c r="K768" s="196">
        <f t="shared" si="44"/>
        <v>63</v>
      </c>
    </row>
    <row r="769" spans="2:11" x14ac:dyDescent="0.35">
      <c r="B769" s="124">
        <v>45364</v>
      </c>
      <c r="C769" s="103" t="s">
        <v>35</v>
      </c>
      <c r="D769" s="182" t="s">
        <v>10</v>
      </c>
      <c r="E769" s="182" t="s">
        <v>10</v>
      </c>
      <c r="F769" s="183">
        <v>1</v>
      </c>
      <c r="G769" s="182" t="s">
        <v>10</v>
      </c>
      <c r="H769" s="182" t="s">
        <v>10</v>
      </c>
      <c r="I769" s="182" t="s">
        <v>10</v>
      </c>
      <c r="J769" s="182" t="s">
        <v>10</v>
      </c>
      <c r="K769" s="196">
        <f t="shared" si="44"/>
        <v>1</v>
      </c>
    </row>
    <row r="770" spans="2:11" x14ac:dyDescent="0.35">
      <c r="B770" s="124">
        <v>45365</v>
      </c>
      <c r="C770" s="103" t="s">
        <v>37</v>
      </c>
      <c r="D770" s="182" t="s">
        <v>10</v>
      </c>
      <c r="E770" s="182" t="s">
        <v>10</v>
      </c>
      <c r="F770" s="182" t="s">
        <v>10</v>
      </c>
      <c r="G770" s="182" t="s">
        <v>10</v>
      </c>
      <c r="H770" s="182" t="s">
        <v>10</v>
      </c>
      <c r="I770" s="182" t="s">
        <v>10</v>
      </c>
      <c r="J770" s="182" t="s">
        <v>10</v>
      </c>
      <c r="K770" s="210" t="s">
        <v>10</v>
      </c>
    </row>
    <row r="771" spans="2:11" x14ac:dyDescent="0.35">
      <c r="B771" s="124">
        <v>45366</v>
      </c>
      <c r="C771" s="103" t="s">
        <v>41</v>
      </c>
      <c r="D771" s="182" t="s">
        <v>10</v>
      </c>
      <c r="E771" s="183">
        <v>80</v>
      </c>
      <c r="F771" s="179">
        <v>105</v>
      </c>
      <c r="G771" s="182" t="s">
        <v>10</v>
      </c>
      <c r="H771" s="182" t="s">
        <v>10</v>
      </c>
      <c r="I771" s="182" t="s">
        <v>10</v>
      </c>
      <c r="J771" s="223">
        <v>18</v>
      </c>
      <c r="K771" s="196">
        <f>SUM(D771:J771)</f>
        <v>203</v>
      </c>
    </row>
    <row r="772" spans="2:11" x14ac:dyDescent="0.35">
      <c r="B772" s="124">
        <v>45367</v>
      </c>
      <c r="C772" s="103" t="s">
        <v>38</v>
      </c>
      <c r="D772" s="182" t="s">
        <v>10</v>
      </c>
      <c r="E772" s="182" t="s">
        <v>10</v>
      </c>
      <c r="F772" s="182" t="s">
        <v>10</v>
      </c>
      <c r="G772" s="182" t="s">
        <v>10</v>
      </c>
      <c r="H772" s="182" t="s">
        <v>10</v>
      </c>
      <c r="I772" s="182" t="s">
        <v>10</v>
      </c>
      <c r="J772" s="182" t="s">
        <v>10</v>
      </c>
      <c r="K772" s="210" t="s">
        <v>10</v>
      </c>
    </row>
    <row r="773" spans="2:11" x14ac:dyDescent="0.35">
      <c r="B773" s="124">
        <v>45368</v>
      </c>
      <c r="C773" s="103" t="s">
        <v>42</v>
      </c>
      <c r="D773" s="182" t="s">
        <v>10</v>
      </c>
      <c r="E773" s="182" t="s">
        <v>10</v>
      </c>
      <c r="F773" s="189" t="s">
        <v>10</v>
      </c>
      <c r="G773" s="182" t="s">
        <v>10</v>
      </c>
      <c r="H773" s="182" t="s">
        <v>10</v>
      </c>
      <c r="I773" s="182" t="s">
        <v>10</v>
      </c>
      <c r="J773" s="182" t="s">
        <v>10</v>
      </c>
      <c r="K773" s="210" t="s">
        <v>10</v>
      </c>
    </row>
    <row r="774" spans="2:11" x14ac:dyDescent="0.35">
      <c r="B774" s="124">
        <v>45369</v>
      </c>
      <c r="C774" s="103" t="s">
        <v>39</v>
      </c>
      <c r="D774" s="182" t="s">
        <v>10</v>
      </c>
      <c r="E774" s="182" t="s">
        <v>10</v>
      </c>
      <c r="F774" s="182" t="s">
        <v>10</v>
      </c>
      <c r="G774" s="182" t="s">
        <v>10</v>
      </c>
      <c r="H774" s="183">
        <v>9</v>
      </c>
      <c r="I774" s="182" t="s">
        <v>10</v>
      </c>
      <c r="J774" s="179">
        <v>115</v>
      </c>
      <c r="K774" s="210" t="s">
        <v>10</v>
      </c>
    </row>
    <row r="775" spans="2:11" x14ac:dyDescent="0.35">
      <c r="B775" s="125">
        <v>45370</v>
      </c>
      <c r="C775" s="120" t="s">
        <v>40</v>
      </c>
      <c r="D775" s="194">
        <f t="shared" ref="D775:J775" si="45">SUM(D757:D774)</f>
        <v>1013</v>
      </c>
      <c r="E775" s="194">
        <f t="shared" si="45"/>
        <v>1545</v>
      </c>
      <c r="F775" s="194">
        <f t="shared" si="45"/>
        <v>2273</v>
      </c>
      <c r="G775" s="194">
        <f t="shared" si="45"/>
        <v>705</v>
      </c>
      <c r="H775" s="194">
        <f t="shared" si="45"/>
        <v>698</v>
      </c>
      <c r="I775" s="194">
        <f t="shared" si="45"/>
        <v>34</v>
      </c>
      <c r="J775" s="194">
        <f t="shared" si="45"/>
        <v>335</v>
      </c>
      <c r="K775" s="194">
        <f>+D775+E775+F775+G775+H775+I775+J775</f>
        <v>6603</v>
      </c>
    </row>
    <row r="776" spans="2:11" x14ac:dyDescent="0.35">
      <c r="B776" s="277" t="s">
        <v>12</v>
      </c>
      <c r="C776" s="278"/>
      <c r="D776" s="247">
        <f t="shared" ref="D776:K776" si="46">+D737+D756+D775</f>
        <v>3595</v>
      </c>
      <c r="E776" s="247">
        <f t="shared" si="46"/>
        <v>5302</v>
      </c>
      <c r="F776" s="247">
        <f t="shared" si="46"/>
        <v>6838</v>
      </c>
      <c r="G776" s="247">
        <f t="shared" si="46"/>
        <v>2199</v>
      </c>
      <c r="H776" s="247">
        <f t="shared" si="46"/>
        <v>2289</v>
      </c>
      <c r="I776" s="247">
        <f t="shared" si="46"/>
        <v>87</v>
      </c>
      <c r="J776" s="247">
        <f t="shared" si="46"/>
        <v>887</v>
      </c>
      <c r="K776" s="247">
        <f t="shared" si="46"/>
        <v>21197</v>
      </c>
    </row>
    <row r="777" spans="2:11" x14ac:dyDescent="0.35">
      <c r="B777" s="124">
        <v>45383</v>
      </c>
      <c r="C777" s="103" t="s">
        <v>24</v>
      </c>
      <c r="D777" s="178">
        <v>353</v>
      </c>
      <c r="E777" s="178">
        <v>702</v>
      </c>
      <c r="F777" s="195">
        <v>790</v>
      </c>
      <c r="G777" s="195">
        <v>121</v>
      </c>
      <c r="H777" s="195">
        <v>425</v>
      </c>
      <c r="I777" s="195">
        <v>18</v>
      </c>
      <c r="J777" s="195">
        <v>61</v>
      </c>
      <c r="K777" s="196">
        <f t="shared" ref="K777:K794" si="47">SUM(D777:J777)</f>
        <v>2470</v>
      </c>
    </row>
    <row r="778" spans="2:11" x14ac:dyDescent="0.35">
      <c r="B778" s="124">
        <v>45384</v>
      </c>
      <c r="C778" s="103" t="s">
        <v>25</v>
      </c>
      <c r="D778" s="183">
        <v>456</v>
      </c>
      <c r="E778" s="183">
        <v>552</v>
      </c>
      <c r="F778" s="179">
        <v>777</v>
      </c>
      <c r="G778" s="179">
        <v>331</v>
      </c>
      <c r="H778" s="179">
        <v>233</v>
      </c>
      <c r="I778" s="183">
        <v>10</v>
      </c>
      <c r="J778" s="179">
        <v>151</v>
      </c>
      <c r="K778" s="196">
        <f t="shared" si="47"/>
        <v>2510</v>
      </c>
    </row>
    <row r="779" spans="2:11" x14ac:dyDescent="0.35">
      <c r="B779" s="124">
        <v>45385</v>
      </c>
      <c r="C779" s="103" t="s">
        <v>26</v>
      </c>
      <c r="D779" s="183">
        <v>18</v>
      </c>
      <c r="E779" s="183">
        <v>35</v>
      </c>
      <c r="F779" s="179">
        <v>107</v>
      </c>
      <c r="G779" s="179">
        <v>6</v>
      </c>
      <c r="H779" s="179">
        <v>7</v>
      </c>
      <c r="I779" s="182" t="s">
        <v>10</v>
      </c>
      <c r="J779" s="182" t="s">
        <v>10</v>
      </c>
      <c r="K779" s="196">
        <f t="shared" si="47"/>
        <v>173</v>
      </c>
    </row>
    <row r="780" spans="2:11" x14ac:dyDescent="0.35">
      <c r="B780" s="124">
        <v>45386</v>
      </c>
      <c r="C780" s="103" t="s">
        <v>27</v>
      </c>
      <c r="D780" s="183">
        <v>6</v>
      </c>
      <c r="E780" s="183">
        <v>32</v>
      </c>
      <c r="F780" s="179">
        <v>38</v>
      </c>
      <c r="G780" s="183">
        <v>1</v>
      </c>
      <c r="H780" s="183">
        <v>20</v>
      </c>
      <c r="I780" s="182" t="s">
        <v>10</v>
      </c>
      <c r="J780" s="183">
        <v>1</v>
      </c>
      <c r="K780" s="196">
        <f t="shared" si="47"/>
        <v>98</v>
      </c>
    </row>
    <row r="781" spans="2:11" x14ac:dyDescent="0.35">
      <c r="B781" s="124">
        <v>45387</v>
      </c>
      <c r="C781" s="103" t="s">
        <v>28</v>
      </c>
      <c r="D781" s="183">
        <v>68</v>
      </c>
      <c r="E781" s="183">
        <v>7</v>
      </c>
      <c r="F781" s="179">
        <v>148</v>
      </c>
      <c r="G781" s="183">
        <v>32</v>
      </c>
      <c r="H781" s="183">
        <v>16</v>
      </c>
      <c r="I781" s="182" t="s">
        <v>10</v>
      </c>
      <c r="J781" s="179">
        <v>2</v>
      </c>
      <c r="K781" s="196">
        <f t="shared" si="47"/>
        <v>273</v>
      </c>
    </row>
    <row r="782" spans="2:11" x14ac:dyDescent="0.35">
      <c r="B782" s="124">
        <v>45388</v>
      </c>
      <c r="C782" s="103" t="s">
        <v>29</v>
      </c>
      <c r="D782" s="183">
        <v>10</v>
      </c>
      <c r="E782" s="223">
        <v>28</v>
      </c>
      <c r="F782" s="179">
        <v>143</v>
      </c>
      <c r="G782" s="183">
        <v>6</v>
      </c>
      <c r="H782" s="179">
        <v>10</v>
      </c>
      <c r="I782" s="183">
        <v>10</v>
      </c>
      <c r="J782" s="183">
        <v>2</v>
      </c>
      <c r="K782" s="196">
        <f t="shared" si="47"/>
        <v>209</v>
      </c>
    </row>
    <row r="783" spans="2:11" x14ac:dyDescent="0.35">
      <c r="B783" s="124">
        <v>45389</v>
      </c>
      <c r="C783" s="103" t="s">
        <v>30</v>
      </c>
      <c r="D783" s="183">
        <v>220</v>
      </c>
      <c r="E783" s="182" t="s">
        <v>10</v>
      </c>
      <c r="F783" s="182" t="s">
        <v>10</v>
      </c>
      <c r="G783" s="182" t="s">
        <v>10</v>
      </c>
      <c r="H783" s="182" t="s">
        <v>10</v>
      </c>
      <c r="I783" s="182" t="s">
        <v>10</v>
      </c>
      <c r="J783" s="182" t="s">
        <v>10</v>
      </c>
      <c r="K783" s="196">
        <f t="shared" si="47"/>
        <v>220</v>
      </c>
    </row>
    <row r="784" spans="2:11" x14ac:dyDescent="0.35">
      <c r="B784" s="124">
        <v>45390</v>
      </c>
      <c r="C784" s="103" t="s">
        <v>31</v>
      </c>
      <c r="D784" s="183">
        <v>76</v>
      </c>
      <c r="E784" s="183">
        <v>74</v>
      </c>
      <c r="F784" s="179">
        <v>376</v>
      </c>
      <c r="G784" s="179">
        <v>13</v>
      </c>
      <c r="H784" s="179">
        <v>99</v>
      </c>
      <c r="I784" s="182" t="s">
        <v>10</v>
      </c>
      <c r="J784" s="183">
        <v>4</v>
      </c>
      <c r="K784" s="196">
        <f t="shared" si="47"/>
        <v>642</v>
      </c>
    </row>
    <row r="785" spans="2:11" x14ac:dyDescent="0.35">
      <c r="B785" s="124">
        <v>45391</v>
      </c>
      <c r="C785" s="103" t="s">
        <v>32</v>
      </c>
      <c r="D785" s="183">
        <v>29</v>
      </c>
      <c r="E785" s="183">
        <v>61</v>
      </c>
      <c r="F785" s="179">
        <v>81</v>
      </c>
      <c r="G785" s="183">
        <v>23</v>
      </c>
      <c r="H785" s="183">
        <v>7</v>
      </c>
      <c r="I785" s="182" t="s">
        <v>10</v>
      </c>
      <c r="J785" s="182" t="s">
        <v>10</v>
      </c>
      <c r="K785" s="196">
        <f t="shared" si="47"/>
        <v>201</v>
      </c>
    </row>
    <row r="786" spans="2:11" x14ac:dyDescent="0.35">
      <c r="B786" s="124">
        <v>45392</v>
      </c>
      <c r="C786" s="103" t="s">
        <v>33</v>
      </c>
      <c r="D786" s="183">
        <v>126</v>
      </c>
      <c r="E786" s="183">
        <v>142</v>
      </c>
      <c r="F786" s="179">
        <v>101</v>
      </c>
      <c r="G786" s="183">
        <v>11</v>
      </c>
      <c r="H786" s="183">
        <v>27</v>
      </c>
      <c r="I786" s="182" t="s">
        <v>10</v>
      </c>
      <c r="J786" s="183">
        <v>2</v>
      </c>
      <c r="K786" s="196">
        <f t="shared" si="47"/>
        <v>409</v>
      </c>
    </row>
    <row r="787" spans="2:11" x14ac:dyDescent="0.35">
      <c r="B787" s="124">
        <v>45393</v>
      </c>
      <c r="C787" s="103" t="s">
        <v>180</v>
      </c>
      <c r="D787" s="183">
        <v>27</v>
      </c>
      <c r="E787" s="183">
        <v>262</v>
      </c>
      <c r="F787" s="179">
        <v>309</v>
      </c>
      <c r="G787" s="179">
        <v>532</v>
      </c>
      <c r="H787" s="179">
        <v>143</v>
      </c>
      <c r="I787" s="182" t="s">
        <v>10</v>
      </c>
      <c r="J787" s="179">
        <v>59</v>
      </c>
      <c r="K787" s="196">
        <f t="shared" si="47"/>
        <v>1332</v>
      </c>
    </row>
    <row r="788" spans="2:11" x14ac:dyDescent="0.35">
      <c r="B788" s="124">
        <v>45394</v>
      </c>
      <c r="C788" s="103" t="s">
        <v>34</v>
      </c>
      <c r="D788" s="182" t="s">
        <v>10</v>
      </c>
      <c r="E788" s="182" t="s">
        <v>10</v>
      </c>
      <c r="F788" s="179">
        <v>76</v>
      </c>
      <c r="G788" s="182" t="s">
        <v>10</v>
      </c>
      <c r="H788" s="182" t="s">
        <v>10</v>
      </c>
      <c r="I788" s="182" t="s">
        <v>10</v>
      </c>
      <c r="J788" s="182" t="s">
        <v>10</v>
      </c>
      <c r="K788" s="196">
        <f t="shared" si="47"/>
        <v>76</v>
      </c>
    </row>
    <row r="789" spans="2:11" x14ac:dyDescent="0.35">
      <c r="B789" s="124">
        <v>45395</v>
      </c>
      <c r="C789" s="103" t="s">
        <v>35</v>
      </c>
      <c r="D789" s="182" t="s">
        <v>10</v>
      </c>
      <c r="E789" s="182" t="s">
        <v>10</v>
      </c>
      <c r="F789" s="183">
        <v>8</v>
      </c>
      <c r="G789" s="182" t="s">
        <v>10</v>
      </c>
      <c r="H789" s="182" t="s">
        <v>10</v>
      </c>
      <c r="I789" s="182" t="s">
        <v>10</v>
      </c>
      <c r="J789" s="182" t="s">
        <v>10</v>
      </c>
      <c r="K789" s="196">
        <f t="shared" si="47"/>
        <v>8</v>
      </c>
    </row>
    <row r="790" spans="2:11" x14ac:dyDescent="0.35">
      <c r="B790" s="124">
        <v>45396</v>
      </c>
      <c r="C790" s="103" t="s">
        <v>37</v>
      </c>
      <c r="D790" s="182" t="s">
        <v>10</v>
      </c>
      <c r="E790" s="182" t="s">
        <v>10</v>
      </c>
      <c r="F790" s="183">
        <v>1</v>
      </c>
      <c r="G790" s="182" t="s">
        <v>10</v>
      </c>
      <c r="H790" s="182" t="s">
        <v>10</v>
      </c>
      <c r="I790" s="182" t="s">
        <v>10</v>
      </c>
      <c r="J790" s="182" t="s">
        <v>10</v>
      </c>
      <c r="K790" s="196">
        <f t="shared" si="47"/>
        <v>1</v>
      </c>
    </row>
    <row r="791" spans="2:11" x14ac:dyDescent="0.35">
      <c r="B791" s="124">
        <v>45397</v>
      </c>
      <c r="C791" s="103" t="s">
        <v>41</v>
      </c>
      <c r="D791" s="182" t="s">
        <v>10</v>
      </c>
      <c r="E791" s="183">
        <v>70</v>
      </c>
      <c r="F791" s="179">
        <v>60</v>
      </c>
      <c r="G791" s="183">
        <v>2</v>
      </c>
      <c r="H791" s="183">
        <v>9</v>
      </c>
      <c r="I791" s="182" t="s">
        <v>10</v>
      </c>
      <c r="J791" s="183">
        <v>8</v>
      </c>
      <c r="K791" s="196">
        <f t="shared" si="47"/>
        <v>149</v>
      </c>
    </row>
    <row r="792" spans="2:11" x14ac:dyDescent="0.35">
      <c r="B792" s="124">
        <v>45398</v>
      </c>
      <c r="C792" s="103" t="s">
        <v>38</v>
      </c>
      <c r="D792" s="182" t="s">
        <v>10</v>
      </c>
      <c r="E792" s="182" t="s">
        <v>10</v>
      </c>
      <c r="F792" s="183">
        <v>1</v>
      </c>
      <c r="G792" s="182" t="s">
        <v>10</v>
      </c>
      <c r="H792" s="182" t="s">
        <v>10</v>
      </c>
      <c r="I792" s="182" t="s">
        <v>10</v>
      </c>
      <c r="J792" s="182" t="s">
        <v>10</v>
      </c>
      <c r="K792" s="196">
        <f t="shared" si="47"/>
        <v>1</v>
      </c>
    </row>
    <row r="793" spans="2:11" x14ac:dyDescent="0.35">
      <c r="B793" s="124">
        <v>45399</v>
      </c>
      <c r="C793" s="103" t="s">
        <v>42</v>
      </c>
      <c r="D793" s="182" t="s">
        <v>10</v>
      </c>
      <c r="E793" s="183">
        <v>3</v>
      </c>
      <c r="F793" s="189" t="s">
        <v>10</v>
      </c>
      <c r="G793" s="182" t="s">
        <v>10</v>
      </c>
      <c r="H793" s="182" t="s">
        <v>10</v>
      </c>
      <c r="I793" s="182" t="s">
        <v>10</v>
      </c>
      <c r="J793" s="182" t="s">
        <v>10</v>
      </c>
      <c r="K793" s="196">
        <f t="shared" si="47"/>
        <v>3</v>
      </c>
    </row>
    <row r="794" spans="2:11" x14ac:dyDescent="0.35">
      <c r="B794" s="124">
        <v>45400</v>
      </c>
      <c r="C794" s="103" t="s">
        <v>39</v>
      </c>
      <c r="D794" s="182" t="s">
        <v>10</v>
      </c>
      <c r="E794" s="182" t="s">
        <v>10</v>
      </c>
      <c r="F794" s="182" t="s">
        <v>10</v>
      </c>
      <c r="G794" s="183">
        <v>24</v>
      </c>
      <c r="H794" s="183">
        <v>12</v>
      </c>
      <c r="I794" s="182" t="s">
        <v>10</v>
      </c>
      <c r="J794" s="179">
        <v>137</v>
      </c>
      <c r="K794" s="196">
        <f t="shared" si="47"/>
        <v>173</v>
      </c>
    </row>
    <row r="795" spans="2:11" x14ac:dyDescent="0.35">
      <c r="B795" s="125">
        <v>45401</v>
      </c>
      <c r="C795" s="120" t="s">
        <v>40</v>
      </c>
      <c r="D795" s="194">
        <f t="shared" ref="D795:J795" si="48">SUM(D777:D794)</f>
        <v>1389</v>
      </c>
      <c r="E795" s="194">
        <f t="shared" si="48"/>
        <v>1968</v>
      </c>
      <c r="F795" s="194">
        <f t="shared" si="48"/>
        <v>3016</v>
      </c>
      <c r="G795" s="194">
        <f t="shared" si="48"/>
        <v>1102</v>
      </c>
      <c r="H795" s="194">
        <f t="shared" si="48"/>
        <v>1008</v>
      </c>
      <c r="I795" s="194">
        <f t="shared" si="48"/>
        <v>38</v>
      </c>
      <c r="J795" s="194">
        <f t="shared" si="48"/>
        <v>427</v>
      </c>
      <c r="K795" s="194">
        <f>+SUM(J795+I795+H795+G795+F795+E795+D795)</f>
        <v>8948</v>
      </c>
    </row>
    <row r="796" spans="2:11" x14ac:dyDescent="0.35">
      <c r="B796" s="124">
        <v>45413</v>
      </c>
      <c r="C796" s="103" t="s">
        <v>24</v>
      </c>
      <c r="D796" s="178">
        <v>304</v>
      </c>
      <c r="E796" s="178">
        <v>693</v>
      </c>
      <c r="F796" s="179">
        <v>869</v>
      </c>
      <c r="G796" s="195">
        <v>107</v>
      </c>
      <c r="H796" s="195">
        <v>442</v>
      </c>
      <c r="I796" s="195">
        <v>7</v>
      </c>
      <c r="J796" s="195">
        <v>27</v>
      </c>
      <c r="K796" s="196">
        <f t="shared" ref="K796:K810" si="49">SUM(D796:J796)</f>
        <v>2449</v>
      </c>
    </row>
    <row r="797" spans="2:11" x14ac:dyDescent="0.35">
      <c r="B797" s="124">
        <v>45414</v>
      </c>
      <c r="C797" s="103" t="s">
        <v>25</v>
      </c>
      <c r="D797" s="183">
        <v>359</v>
      </c>
      <c r="E797" s="183">
        <v>525</v>
      </c>
      <c r="F797" s="179">
        <v>863</v>
      </c>
      <c r="G797" s="179">
        <v>379</v>
      </c>
      <c r="H797" s="179">
        <v>286</v>
      </c>
      <c r="I797" s="183">
        <v>21</v>
      </c>
      <c r="J797" s="179">
        <v>265</v>
      </c>
      <c r="K797" s="196">
        <f t="shared" si="49"/>
        <v>2698</v>
      </c>
    </row>
    <row r="798" spans="2:11" x14ac:dyDescent="0.35">
      <c r="B798" s="124">
        <v>45415</v>
      </c>
      <c r="C798" s="103" t="s">
        <v>26</v>
      </c>
      <c r="D798" s="183">
        <v>12</v>
      </c>
      <c r="E798" s="183">
        <v>37</v>
      </c>
      <c r="F798" s="9">
        <v>92</v>
      </c>
      <c r="G798" s="179">
        <v>1</v>
      </c>
      <c r="H798" s="179">
        <v>6</v>
      </c>
      <c r="I798" s="182" t="s">
        <v>10</v>
      </c>
      <c r="J798" s="182" t="s">
        <v>10</v>
      </c>
      <c r="K798" s="196">
        <f t="shared" si="49"/>
        <v>148</v>
      </c>
    </row>
    <row r="799" spans="2:11" x14ac:dyDescent="0.35">
      <c r="B799" s="124">
        <v>45416</v>
      </c>
      <c r="C799" s="103" t="s">
        <v>27</v>
      </c>
      <c r="D799" s="183">
        <v>16</v>
      </c>
      <c r="E799" s="182" t="s">
        <v>10</v>
      </c>
      <c r="F799" s="178">
        <v>18</v>
      </c>
      <c r="G799" s="179">
        <v>2</v>
      </c>
      <c r="H799" s="183">
        <v>26</v>
      </c>
      <c r="I799" s="182" t="s">
        <v>10</v>
      </c>
      <c r="J799" s="182" t="s">
        <v>10</v>
      </c>
      <c r="K799" s="196">
        <f t="shared" si="49"/>
        <v>62</v>
      </c>
    </row>
    <row r="800" spans="2:11" x14ac:dyDescent="0.35">
      <c r="B800" s="124">
        <v>45417</v>
      </c>
      <c r="C800" s="103" t="s">
        <v>28</v>
      </c>
      <c r="D800" s="183">
        <v>77</v>
      </c>
      <c r="E800" s="183">
        <v>11</v>
      </c>
      <c r="F800" s="179">
        <v>172</v>
      </c>
      <c r="G800" s="183">
        <v>15</v>
      </c>
      <c r="H800" s="183">
        <v>21</v>
      </c>
      <c r="I800" s="182" t="s">
        <v>10</v>
      </c>
      <c r="J800" s="182" t="s">
        <v>10</v>
      </c>
      <c r="K800" s="196">
        <f t="shared" si="49"/>
        <v>296</v>
      </c>
    </row>
    <row r="801" spans="2:11" x14ac:dyDescent="0.35">
      <c r="B801" s="124">
        <v>45418</v>
      </c>
      <c r="C801" s="103" t="s">
        <v>29</v>
      </c>
      <c r="D801" s="183">
        <v>3</v>
      </c>
      <c r="E801" s="223">
        <v>35</v>
      </c>
      <c r="F801" s="179">
        <v>175</v>
      </c>
      <c r="G801" s="183">
        <v>7</v>
      </c>
      <c r="H801" s="179">
        <v>8</v>
      </c>
      <c r="I801" s="183">
        <v>1</v>
      </c>
      <c r="J801" s="183">
        <v>1</v>
      </c>
      <c r="K801" s="196">
        <f t="shared" si="49"/>
        <v>230</v>
      </c>
    </row>
    <row r="802" spans="2:11" x14ac:dyDescent="0.35">
      <c r="B802" s="124">
        <v>45419</v>
      </c>
      <c r="C802" s="103" t="s">
        <v>30</v>
      </c>
      <c r="D802" s="183">
        <v>282</v>
      </c>
      <c r="E802" s="182" t="s">
        <v>10</v>
      </c>
      <c r="F802" s="182" t="s">
        <v>10</v>
      </c>
      <c r="G802" s="182" t="s">
        <v>10</v>
      </c>
      <c r="H802" s="182" t="s">
        <v>10</v>
      </c>
      <c r="I802" s="182" t="s">
        <v>10</v>
      </c>
      <c r="J802" s="182" t="s">
        <v>10</v>
      </c>
      <c r="K802" s="196">
        <f t="shared" si="49"/>
        <v>282</v>
      </c>
    </row>
    <row r="803" spans="2:11" x14ac:dyDescent="0.35">
      <c r="B803" s="124">
        <v>45420</v>
      </c>
      <c r="C803" s="103" t="s">
        <v>31</v>
      </c>
      <c r="D803" s="183">
        <v>42</v>
      </c>
      <c r="E803" s="183">
        <v>53</v>
      </c>
      <c r="F803" s="179">
        <v>299</v>
      </c>
      <c r="G803" s="179">
        <v>8</v>
      </c>
      <c r="H803" s="179">
        <v>62</v>
      </c>
      <c r="I803" s="182" t="s">
        <v>10</v>
      </c>
      <c r="J803" s="183">
        <v>4</v>
      </c>
      <c r="K803" s="196">
        <f t="shared" si="49"/>
        <v>468</v>
      </c>
    </row>
    <row r="804" spans="2:11" x14ac:dyDescent="0.35">
      <c r="B804" s="124">
        <v>45421</v>
      </c>
      <c r="C804" s="103" t="s">
        <v>32</v>
      </c>
      <c r="D804" s="183">
        <v>26</v>
      </c>
      <c r="E804" s="183">
        <v>61</v>
      </c>
      <c r="F804" s="179">
        <v>39</v>
      </c>
      <c r="G804" s="183">
        <v>9</v>
      </c>
      <c r="H804" s="183">
        <v>5</v>
      </c>
      <c r="I804" s="182" t="s">
        <v>10</v>
      </c>
      <c r="J804" s="183">
        <v>1</v>
      </c>
      <c r="K804" s="196">
        <f t="shared" si="49"/>
        <v>141</v>
      </c>
    </row>
    <row r="805" spans="2:11" x14ac:dyDescent="0.35">
      <c r="B805" s="124">
        <v>45422</v>
      </c>
      <c r="C805" s="103" t="s">
        <v>33</v>
      </c>
      <c r="D805" s="183">
        <v>69</v>
      </c>
      <c r="E805" s="183">
        <v>153</v>
      </c>
      <c r="F805" s="189" t="s">
        <v>10</v>
      </c>
      <c r="G805" s="183">
        <v>6</v>
      </c>
      <c r="H805" s="183">
        <v>29</v>
      </c>
      <c r="I805" s="182" t="s">
        <v>10</v>
      </c>
      <c r="J805" s="183">
        <v>1</v>
      </c>
      <c r="K805" s="196">
        <f t="shared" si="49"/>
        <v>258</v>
      </c>
    </row>
    <row r="806" spans="2:11" x14ac:dyDescent="0.35">
      <c r="B806" s="124">
        <v>45423</v>
      </c>
      <c r="C806" s="103" t="s">
        <v>180</v>
      </c>
      <c r="D806" s="183">
        <v>19</v>
      </c>
      <c r="E806" s="183">
        <v>289</v>
      </c>
      <c r="F806" s="179">
        <v>149</v>
      </c>
      <c r="G806" s="179">
        <v>492</v>
      </c>
      <c r="H806" s="179">
        <v>138</v>
      </c>
      <c r="I806" s="182" t="s">
        <v>10</v>
      </c>
      <c r="J806" s="179">
        <v>48</v>
      </c>
      <c r="K806" s="196">
        <f t="shared" si="49"/>
        <v>1135</v>
      </c>
    </row>
    <row r="807" spans="2:11" x14ac:dyDescent="0.35">
      <c r="B807" s="124">
        <v>45424</v>
      </c>
      <c r="C807" s="103" t="s">
        <v>34</v>
      </c>
      <c r="D807" s="182" t="s">
        <v>10</v>
      </c>
      <c r="E807" s="182" t="s">
        <v>10</v>
      </c>
      <c r="F807" s="179">
        <v>71</v>
      </c>
      <c r="G807" s="182" t="s">
        <v>10</v>
      </c>
      <c r="H807" s="182" t="s">
        <v>10</v>
      </c>
      <c r="I807" s="182" t="s">
        <v>10</v>
      </c>
      <c r="J807" s="182" t="s">
        <v>10</v>
      </c>
      <c r="K807" s="196">
        <f t="shared" si="49"/>
        <v>71</v>
      </c>
    </row>
    <row r="808" spans="2:11" x14ac:dyDescent="0.35">
      <c r="B808" s="124">
        <v>45425</v>
      </c>
      <c r="C808" s="103" t="s">
        <v>35</v>
      </c>
      <c r="D808" s="182" t="s">
        <v>10</v>
      </c>
      <c r="E808" s="182" t="s">
        <v>10</v>
      </c>
      <c r="F808" s="183">
        <v>7</v>
      </c>
      <c r="G808" s="182" t="s">
        <v>10</v>
      </c>
      <c r="H808" s="182" t="s">
        <v>10</v>
      </c>
      <c r="I808" s="182" t="s">
        <v>10</v>
      </c>
      <c r="J808" s="182" t="s">
        <v>10</v>
      </c>
      <c r="K808" s="196">
        <f t="shared" si="49"/>
        <v>7</v>
      </c>
    </row>
    <row r="809" spans="2:11" x14ac:dyDescent="0.35">
      <c r="B809" s="124">
        <v>45426</v>
      </c>
      <c r="C809" s="103" t="s">
        <v>37</v>
      </c>
      <c r="D809" s="182" t="s">
        <v>10</v>
      </c>
      <c r="E809" s="182" t="s">
        <v>10</v>
      </c>
      <c r="F809" s="182" t="s">
        <v>10</v>
      </c>
      <c r="G809" s="182" t="s">
        <v>10</v>
      </c>
      <c r="H809" s="182" t="s">
        <v>10</v>
      </c>
      <c r="I809" s="182" t="s">
        <v>10</v>
      </c>
      <c r="J809" s="183">
        <v>7</v>
      </c>
      <c r="K809" s="196">
        <f t="shared" si="49"/>
        <v>7</v>
      </c>
    </row>
    <row r="810" spans="2:11" x14ac:dyDescent="0.35">
      <c r="B810" s="124">
        <v>45427</v>
      </c>
      <c r="C810" s="103" t="s">
        <v>41</v>
      </c>
      <c r="D810" s="182" t="s">
        <v>10</v>
      </c>
      <c r="E810" s="183">
        <v>291</v>
      </c>
      <c r="F810" s="179">
        <v>50</v>
      </c>
      <c r="G810" s="182" t="s">
        <v>10</v>
      </c>
      <c r="H810" s="183">
        <v>7</v>
      </c>
      <c r="I810" s="182" t="s">
        <v>10</v>
      </c>
      <c r="J810" s="183">
        <v>3</v>
      </c>
      <c r="K810" s="196">
        <f t="shared" si="49"/>
        <v>351</v>
      </c>
    </row>
    <row r="811" spans="2:11" x14ac:dyDescent="0.35">
      <c r="B811" s="124">
        <v>45428</v>
      </c>
      <c r="C811" s="103" t="s">
        <v>38</v>
      </c>
      <c r="D811" s="182" t="s">
        <v>10</v>
      </c>
      <c r="E811" s="182" t="s">
        <v>10</v>
      </c>
      <c r="F811" s="182" t="s">
        <v>10</v>
      </c>
      <c r="G811" s="182" t="s">
        <v>10</v>
      </c>
      <c r="H811" s="182" t="s">
        <v>10</v>
      </c>
      <c r="I811" s="182" t="s">
        <v>10</v>
      </c>
      <c r="J811" s="182" t="s">
        <v>10</v>
      </c>
      <c r="K811" s="210" t="s">
        <v>10</v>
      </c>
    </row>
    <row r="812" spans="2:11" x14ac:dyDescent="0.35">
      <c r="B812" s="124">
        <v>45429</v>
      </c>
      <c r="C812" s="103" t="s">
        <v>42</v>
      </c>
      <c r="D812" s="182" t="s">
        <v>10</v>
      </c>
      <c r="E812" s="182" t="s">
        <v>10</v>
      </c>
      <c r="F812" s="189" t="s">
        <v>10</v>
      </c>
      <c r="G812" s="182" t="s">
        <v>10</v>
      </c>
      <c r="H812" s="182" t="s">
        <v>10</v>
      </c>
      <c r="I812" s="182" t="s">
        <v>10</v>
      </c>
      <c r="J812" s="182" t="s">
        <v>10</v>
      </c>
      <c r="K812" s="210" t="s">
        <v>10</v>
      </c>
    </row>
    <row r="813" spans="2:11" x14ac:dyDescent="0.35">
      <c r="B813" s="124">
        <v>45430</v>
      </c>
      <c r="C813" s="103" t="s">
        <v>39</v>
      </c>
      <c r="D813" s="183">
        <v>428</v>
      </c>
      <c r="E813" s="182" t="s">
        <v>10</v>
      </c>
      <c r="F813" s="182" t="s">
        <v>10</v>
      </c>
      <c r="G813" s="182" t="s">
        <v>10</v>
      </c>
      <c r="H813" s="183">
        <v>2</v>
      </c>
      <c r="I813" s="182" t="s">
        <v>10</v>
      </c>
      <c r="J813" s="179">
        <v>209</v>
      </c>
      <c r="K813" s="196">
        <f>SUM(D813:J813)</f>
        <v>639</v>
      </c>
    </row>
    <row r="814" spans="2:11" x14ac:dyDescent="0.35">
      <c r="B814" s="125">
        <v>45431</v>
      </c>
      <c r="C814" s="120" t="s">
        <v>40</v>
      </c>
      <c r="D814" s="194">
        <f t="shared" ref="D814:J814" si="50">SUM(D796:D813)</f>
        <v>1637</v>
      </c>
      <c r="E814" s="194">
        <f t="shared" si="50"/>
        <v>2148</v>
      </c>
      <c r="F814" s="194">
        <f t="shared" si="50"/>
        <v>2804</v>
      </c>
      <c r="G814" s="194">
        <f t="shared" si="50"/>
        <v>1026</v>
      </c>
      <c r="H814" s="194">
        <f t="shared" si="50"/>
        <v>1032</v>
      </c>
      <c r="I814" s="194">
        <f t="shared" si="50"/>
        <v>29</v>
      </c>
      <c r="J814" s="194">
        <f t="shared" si="50"/>
        <v>566</v>
      </c>
      <c r="K814" s="194">
        <f>+D814+E814+F814+G814+H814+I814+J814</f>
        <v>9242</v>
      </c>
    </row>
    <row r="815" spans="2:11" x14ac:dyDescent="0.35">
      <c r="B815" s="124">
        <v>45444</v>
      </c>
      <c r="C815" s="103" t="s">
        <v>24</v>
      </c>
      <c r="D815" s="178">
        <v>328</v>
      </c>
      <c r="E815" s="178">
        <v>776</v>
      </c>
      <c r="F815" s="179">
        <v>860</v>
      </c>
      <c r="G815" s="195">
        <v>103</v>
      </c>
      <c r="H815" s="195">
        <v>372</v>
      </c>
      <c r="I815" s="195">
        <v>4</v>
      </c>
      <c r="J815" s="195">
        <v>31</v>
      </c>
      <c r="K815" s="196">
        <f t="shared" ref="K815:K829" si="51">SUM(D815:J815)</f>
        <v>2474</v>
      </c>
    </row>
    <row r="816" spans="2:11" x14ac:dyDescent="0.35">
      <c r="B816" s="124">
        <v>45445</v>
      </c>
      <c r="C816" s="103" t="s">
        <v>25</v>
      </c>
      <c r="D816" s="183">
        <v>460</v>
      </c>
      <c r="E816" s="183">
        <v>466</v>
      </c>
      <c r="F816" s="179">
        <v>821</v>
      </c>
      <c r="G816" s="179">
        <v>364</v>
      </c>
      <c r="H816" s="179">
        <v>257</v>
      </c>
      <c r="I816" s="183">
        <v>28</v>
      </c>
      <c r="J816" s="179">
        <v>118</v>
      </c>
      <c r="K816" s="196">
        <f t="shared" si="51"/>
        <v>2514</v>
      </c>
    </row>
    <row r="817" spans="2:11" x14ac:dyDescent="0.35">
      <c r="B817" s="124">
        <v>45446</v>
      </c>
      <c r="C817" s="103" t="s">
        <v>26</v>
      </c>
      <c r="D817" s="183">
        <v>10</v>
      </c>
      <c r="E817" s="183">
        <v>22</v>
      </c>
      <c r="F817" s="9">
        <v>91</v>
      </c>
      <c r="G817" s="179">
        <v>4</v>
      </c>
      <c r="H817" s="179">
        <v>10</v>
      </c>
      <c r="I817" s="182" t="s">
        <v>10</v>
      </c>
      <c r="J817" s="183">
        <v>2</v>
      </c>
      <c r="K817" s="196">
        <f t="shared" si="51"/>
        <v>139</v>
      </c>
    </row>
    <row r="818" spans="2:11" x14ac:dyDescent="0.35">
      <c r="B818" s="124">
        <v>45447</v>
      </c>
      <c r="C818" s="103" t="s">
        <v>27</v>
      </c>
      <c r="D818" s="183">
        <v>7</v>
      </c>
      <c r="E818" s="183">
        <v>52</v>
      </c>
      <c r="F818" s="178">
        <v>14</v>
      </c>
      <c r="G818" s="179">
        <v>2</v>
      </c>
      <c r="H818" s="183">
        <v>31</v>
      </c>
      <c r="I818" s="182" t="s">
        <v>10</v>
      </c>
      <c r="J818" s="183">
        <v>1</v>
      </c>
      <c r="K818" s="196">
        <f t="shared" si="51"/>
        <v>107</v>
      </c>
    </row>
    <row r="819" spans="2:11" x14ac:dyDescent="0.35">
      <c r="B819" s="124">
        <v>45448</v>
      </c>
      <c r="C819" s="103" t="s">
        <v>28</v>
      </c>
      <c r="D819" s="183">
        <v>51</v>
      </c>
      <c r="E819" s="183">
        <v>2</v>
      </c>
      <c r="F819" s="179">
        <v>3</v>
      </c>
      <c r="G819" s="183">
        <v>32</v>
      </c>
      <c r="H819" s="183">
        <v>26</v>
      </c>
      <c r="I819" s="182" t="s">
        <v>10</v>
      </c>
      <c r="J819" s="183">
        <v>1</v>
      </c>
      <c r="K819" s="196">
        <f t="shared" si="51"/>
        <v>115</v>
      </c>
    </row>
    <row r="820" spans="2:11" x14ac:dyDescent="0.35">
      <c r="B820" s="124">
        <v>45449</v>
      </c>
      <c r="C820" s="103" t="s">
        <v>29</v>
      </c>
      <c r="D820" s="183">
        <v>7</v>
      </c>
      <c r="E820" s="223">
        <v>43</v>
      </c>
      <c r="F820" s="179">
        <v>81</v>
      </c>
      <c r="G820" s="182" t="s">
        <v>10</v>
      </c>
      <c r="H820" s="179">
        <v>13</v>
      </c>
      <c r="I820" s="182" t="s">
        <v>10</v>
      </c>
      <c r="J820" s="182" t="s">
        <v>10</v>
      </c>
      <c r="K820" s="196">
        <f t="shared" si="51"/>
        <v>144</v>
      </c>
    </row>
    <row r="821" spans="2:11" x14ac:dyDescent="0.35">
      <c r="B821" s="124">
        <v>45450</v>
      </c>
      <c r="C821" s="103" t="s">
        <v>30</v>
      </c>
      <c r="D821" s="183">
        <v>225</v>
      </c>
      <c r="E821" s="182" t="s">
        <v>10</v>
      </c>
      <c r="F821" s="182" t="s">
        <v>10</v>
      </c>
      <c r="G821" s="182" t="s">
        <v>10</v>
      </c>
      <c r="H821" s="182" t="s">
        <v>10</v>
      </c>
      <c r="I821" s="182" t="s">
        <v>10</v>
      </c>
      <c r="J821" s="182" t="s">
        <v>10</v>
      </c>
      <c r="K821" s="196">
        <f t="shared" si="51"/>
        <v>225</v>
      </c>
    </row>
    <row r="822" spans="2:11" x14ac:dyDescent="0.35">
      <c r="B822" s="124">
        <v>45451</v>
      </c>
      <c r="C822" s="103" t="s">
        <v>31</v>
      </c>
      <c r="D822" s="183">
        <v>76</v>
      </c>
      <c r="E822" s="183">
        <v>54</v>
      </c>
      <c r="F822" s="179">
        <v>240</v>
      </c>
      <c r="G822" s="179">
        <v>8</v>
      </c>
      <c r="H822" s="179">
        <v>46</v>
      </c>
      <c r="I822" s="182" t="s">
        <v>10</v>
      </c>
      <c r="J822" s="183">
        <v>2</v>
      </c>
      <c r="K822" s="196">
        <f t="shared" si="51"/>
        <v>426</v>
      </c>
    </row>
    <row r="823" spans="2:11" x14ac:dyDescent="0.35">
      <c r="B823" s="124">
        <v>45452</v>
      </c>
      <c r="C823" s="103" t="s">
        <v>32</v>
      </c>
      <c r="D823" s="183">
        <v>21</v>
      </c>
      <c r="E823" s="183">
        <v>46</v>
      </c>
      <c r="F823" s="179">
        <v>43</v>
      </c>
      <c r="G823" s="183">
        <v>31</v>
      </c>
      <c r="H823" s="183">
        <v>15</v>
      </c>
      <c r="I823" s="182" t="s">
        <v>10</v>
      </c>
      <c r="J823" s="182" t="s">
        <v>10</v>
      </c>
      <c r="K823" s="196">
        <f t="shared" si="51"/>
        <v>156</v>
      </c>
    </row>
    <row r="824" spans="2:11" x14ac:dyDescent="0.35">
      <c r="B824" s="124">
        <v>45453</v>
      </c>
      <c r="C824" s="103" t="s">
        <v>33</v>
      </c>
      <c r="D824" s="183">
        <v>108</v>
      </c>
      <c r="E824" s="183">
        <v>116</v>
      </c>
      <c r="F824" s="179">
        <v>131</v>
      </c>
      <c r="G824" s="183">
        <v>17</v>
      </c>
      <c r="H824" s="183">
        <v>28</v>
      </c>
      <c r="I824" s="182" t="s">
        <v>10</v>
      </c>
      <c r="J824" s="182" t="s">
        <v>10</v>
      </c>
      <c r="K824" s="196">
        <f t="shared" si="51"/>
        <v>400</v>
      </c>
    </row>
    <row r="825" spans="2:11" x14ac:dyDescent="0.35">
      <c r="B825" s="124">
        <v>45454</v>
      </c>
      <c r="C825" s="103" t="s">
        <v>180</v>
      </c>
      <c r="D825" s="183">
        <v>27</v>
      </c>
      <c r="E825" s="183">
        <v>161</v>
      </c>
      <c r="F825" s="179">
        <v>99</v>
      </c>
      <c r="G825" s="179">
        <v>437</v>
      </c>
      <c r="H825" s="179">
        <v>129</v>
      </c>
      <c r="I825" s="182" t="s">
        <v>10</v>
      </c>
      <c r="J825" s="179">
        <v>22</v>
      </c>
      <c r="K825" s="196">
        <f t="shared" si="51"/>
        <v>875</v>
      </c>
    </row>
    <row r="826" spans="2:11" x14ac:dyDescent="0.35">
      <c r="B826" s="124">
        <v>45455</v>
      </c>
      <c r="C826" s="103" t="s">
        <v>34</v>
      </c>
      <c r="D826" s="182" t="s">
        <v>10</v>
      </c>
      <c r="E826" s="182" t="s">
        <v>10</v>
      </c>
      <c r="F826" s="179">
        <v>67</v>
      </c>
      <c r="G826" s="182" t="s">
        <v>10</v>
      </c>
      <c r="H826" s="182" t="s">
        <v>10</v>
      </c>
      <c r="I826" s="182" t="s">
        <v>10</v>
      </c>
      <c r="J826" s="182" t="s">
        <v>10</v>
      </c>
      <c r="K826" s="196">
        <f t="shared" si="51"/>
        <v>67</v>
      </c>
    </row>
    <row r="827" spans="2:11" x14ac:dyDescent="0.35">
      <c r="B827" s="124">
        <v>45456</v>
      </c>
      <c r="C827" s="103" t="s">
        <v>35</v>
      </c>
      <c r="D827" s="182" t="s">
        <v>10</v>
      </c>
      <c r="E827" s="182" t="s">
        <v>10</v>
      </c>
      <c r="F827" s="182" t="s">
        <v>10</v>
      </c>
      <c r="G827" s="182" t="s">
        <v>10</v>
      </c>
      <c r="H827" s="182" t="s">
        <v>10</v>
      </c>
      <c r="I827" s="182" t="s">
        <v>10</v>
      </c>
      <c r="J827" s="182" t="s">
        <v>10</v>
      </c>
      <c r="K827" s="196">
        <f t="shared" si="51"/>
        <v>0</v>
      </c>
    </row>
    <row r="828" spans="2:11" x14ac:dyDescent="0.35">
      <c r="B828" s="124">
        <v>45457</v>
      </c>
      <c r="C828" s="103" t="s">
        <v>37</v>
      </c>
      <c r="D828" s="182" t="s">
        <v>10</v>
      </c>
      <c r="E828" s="182" t="s">
        <v>10</v>
      </c>
      <c r="F828" s="182" t="s">
        <v>10</v>
      </c>
      <c r="G828" s="182" t="s">
        <v>10</v>
      </c>
      <c r="H828" s="182" t="s">
        <v>10</v>
      </c>
      <c r="I828" s="182" t="s">
        <v>10</v>
      </c>
      <c r="J828" s="183">
        <v>7</v>
      </c>
      <c r="K828" s="196">
        <f t="shared" si="51"/>
        <v>7</v>
      </c>
    </row>
    <row r="829" spans="2:11" x14ac:dyDescent="0.35">
      <c r="B829" s="124">
        <v>45458</v>
      </c>
      <c r="C829" s="103" t="s">
        <v>41</v>
      </c>
      <c r="D829" s="182" t="s">
        <v>10</v>
      </c>
      <c r="E829" s="183">
        <v>76</v>
      </c>
      <c r="F829" s="179">
        <v>207</v>
      </c>
      <c r="G829" s="182" t="s">
        <v>10</v>
      </c>
      <c r="H829" s="183">
        <v>10</v>
      </c>
      <c r="I829" s="182" t="s">
        <v>10</v>
      </c>
      <c r="J829" s="183">
        <v>3</v>
      </c>
      <c r="K829" s="196">
        <f t="shared" si="51"/>
        <v>296</v>
      </c>
    </row>
    <row r="830" spans="2:11" x14ac:dyDescent="0.35">
      <c r="B830" s="124">
        <v>45459</v>
      </c>
      <c r="C830" s="103" t="s">
        <v>38</v>
      </c>
      <c r="D830" s="182" t="s">
        <v>10</v>
      </c>
      <c r="E830" s="182" t="s">
        <v>10</v>
      </c>
      <c r="F830" s="183">
        <v>1</v>
      </c>
      <c r="G830" s="182" t="s">
        <v>10</v>
      </c>
      <c r="H830" s="183">
        <v>1</v>
      </c>
      <c r="I830" s="182" t="s">
        <v>10</v>
      </c>
      <c r="J830" s="182" t="s">
        <v>10</v>
      </c>
      <c r="K830" s="210" t="s">
        <v>10</v>
      </c>
    </row>
    <row r="831" spans="2:11" x14ac:dyDescent="0.35">
      <c r="B831" s="124">
        <v>45460</v>
      </c>
      <c r="C831" s="103" t="s">
        <v>42</v>
      </c>
      <c r="D831" s="182" t="s">
        <v>10</v>
      </c>
      <c r="E831" s="183">
        <v>1</v>
      </c>
      <c r="F831" s="189" t="s">
        <v>10</v>
      </c>
      <c r="G831" s="182" t="s">
        <v>10</v>
      </c>
      <c r="H831" s="182" t="s">
        <v>10</v>
      </c>
      <c r="I831" s="182" t="s">
        <v>10</v>
      </c>
      <c r="J831" s="182" t="s">
        <v>10</v>
      </c>
      <c r="K831" s="210" t="s">
        <v>10</v>
      </c>
    </row>
    <row r="832" spans="2:11" x14ac:dyDescent="0.35">
      <c r="B832" s="124">
        <v>45461</v>
      </c>
      <c r="C832" s="103" t="s">
        <v>39</v>
      </c>
      <c r="D832" s="182" t="s">
        <v>10</v>
      </c>
      <c r="E832" s="182" t="s">
        <v>10</v>
      </c>
      <c r="F832" s="182" t="s">
        <v>10</v>
      </c>
      <c r="G832" s="182" t="s">
        <v>10</v>
      </c>
      <c r="H832" s="183">
        <v>15</v>
      </c>
      <c r="I832" s="182" t="s">
        <v>10</v>
      </c>
      <c r="J832" s="179">
        <v>87</v>
      </c>
      <c r="K832" s="196">
        <f>SUM(D832:J832)</f>
        <v>102</v>
      </c>
    </row>
    <row r="833" spans="2:13" x14ac:dyDescent="0.35">
      <c r="B833" s="125">
        <v>45462</v>
      </c>
      <c r="C833" s="120" t="s">
        <v>40</v>
      </c>
      <c r="D833" s="194">
        <f t="shared" ref="D833:J833" si="52">SUM(D815:D832)</f>
        <v>1320</v>
      </c>
      <c r="E833" s="194">
        <f t="shared" si="52"/>
        <v>1815</v>
      </c>
      <c r="F833" s="194">
        <f t="shared" si="52"/>
        <v>2658</v>
      </c>
      <c r="G833" s="194">
        <f t="shared" si="52"/>
        <v>998</v>
      </c>
      <c r="H833" s="194">
        <f t="shared" si="52"/>
        <v>953</v>
      </c>
      <c r="I833" s="194">
        <f t="shared" si="52"/>
        <v>32</v>
      </c>
      <c r="J833" s="194">
        <f t="shared" si="52"/>
        <v>274</v>
      </c>
      <c r="K833" s="194">
        <f>+D833+E833+F833+G833+H833+I833+J833</f>
        <v>8050</v>
      </c>
    </row>
    <row r="834" spans="2:13" x14ac:dyDescent="0.35">
      <c r="B834" s="277" t="s">
        <v>12</v>
      </c>
      <c r="C834" s="278"/>
      <c r="D834" s="247">
        <f t="shared" ref="D834:K834" si="53">+D795+D814+D833</f>
        <v>4346</v>
      </c>
      <c r="E834" s="247">
        <f t="shared" si="53"/>
        <v>5931</v>
      </c>
      <c r="F834" s="247">
        <f t="shared" si="53"/>
        <v>8478</v>
      </c>
      <c r="G834" s="247">
        <f t="shared" si="53"/>
        <v>3126</v>
      </c>
      <c r="H834" s="247">
        <f t="shared" si="53"/>
        <v>2993</v>
      </c>
      <c r="I834" s="247">
        <f t="shared" si="53"/>
        <v>99</v>
      </c>
      <c r="J834" s="247">
        <f t="shared" si="53"/>
        <v>1267</v>
      </c>
      <c r="K834" s="247">
        <f t="shared" si="53"/>
        <v>26240</v>
      </c>
    </row>
    <row r="835" spans="2:13" x14ac:dyDescent="0.35">
      <c r="B835" s="251"/>
      <c r="C835" s="252"/>
      <c r="D835" s="253"/>
      <c r="E835" s="253"/>
      <c r="F835" s="253"/>
      <c r="G835" s="253"/>
      <c r="H835" s="253"/>
      <c r="I835" s="253"/>
      <c r="J835" s="253"/>
      <c r="K835" s="253"/>
    </row>
    <row r="836" spans="2:13" x14ac:dyDescent="0.35">
      <c r="B836" s="122" t="s">
        <v>13</v>
      </c>
      <c r="M836" s="147"/>
    </row>
    <row r="837" spans="2:13" x14ac:dyDescent="0.35">
      <c r="B837" s="123" t="s">
        <v>184</v>
      </c>
      <c r="M837" s="147"/>
    </row>
    <row r="838" spans="2:13" x14ac:dyDescent="0.35">
      <c r="B838" s="123" t="s">
        <v>185</v>
      </c>
      <c r="M838" s="147"/>
    </row>
    <row r="839" spans="2:13" x14ac:dyDescent="0.35">
      <c r="B839" s="123" t="s">
        <v>186</v>
      </c>
      <c r="M839" s="148"/>
    </row>
  </sheetData>
  <sheetProtection algorithmName="SHA-512" hashValue="zI/yFBU4tY1X1lgDHNY4OY5GUiT32/V2XjKnOmT5r3R1kX8dKOnVWAZkuj8HHWSEZQ8OVe6vbh/ACt2auwZGWA==" saltValue="hq6kF2ZhiLgzKZhRvQM2AQ==" spinCount="100000" sheet="1" objects="1" scenarios="1"/>
  <mergeCells count="16">
    <mergeCell ref="B718:C718"/>
    <mergeCell ref="B776:C776"/>
    <mergeCell ref="B834:C834"/>
    <mergeCell ref="B5:K5"/>
    <mergeCell ref="B364:C364"/>
    <mergeCell ref="B425:C425"/>
    <mergeCell ref="B486:C486"/>
    <mergeCell ref="B544:C544"/>
    <mergeCell ref="B602:C602"/>
    <mergeCell ref="B660:C660"/>
    <mergeCell ref="B6:K6"/>
    <mergeCell ref="B76:C76"/>
    <mergeCell ref="B129:C129"/>
    <mergeCell ref="B184:C184"/>
    <mergeCell ref="B242:C242"/>
    <mergeCell ref="B303:C30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F8AC-6748-44C0-9F27-768D3EB08CE6}">
  <sheetPr>
    <tabColor rgb="FF5C8091"/>
  </sheetPr>
  <dimension ref="B5:L120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7" sqref="B7"/>
    </sheetView>
  </sheetViews>
  <sheetFormatPr baseColWidth="10" defaultColWidth="9.1796875" defaultRowHeight="15.5" x14ac:dyDescent="0.35"/>
  <cols>
    <col min="1" max="1" width="2.6328125" style="65" customWidth="1"/>
    <col min="2" max="2" width="21.7265625" style="65" bestFit="1" customWidth="1"/>
    <col min="3" max="3" width="16" style="65" customWidth="1"/>
    <col min="4" max="4" width="18" style="65" customWidth="1"/>
    <col min="5" max="5" width="19" style="65" customWidth="1"/>
    <col min="6" max="6" width="15.453125" style="65" bestFit="1" customWidth="1"/>
    <col min="7" max="7" width="11.1796875" style="65" bestFit="1" customWidth="1"/>
    <col min="8" max="8" width="11.1796875" style="209" customWidth="1"/>
    <col min="9" max="10" width="15.54296875" style="65" customWidth="1"/>
    <col min="11" max="11" width="14.7265625" style="65" customWidth="1"/>
    <col min="12" max="12" width="12.1796875" style="65" customWidth="1"/>
    <col min="13" max="16384" width="9.1796875" style="65"/>
  </cols>
  <sheetData>
    <row r="5" spans="2:12" x14ac:dyDescent="0.35">
      <c r="B5" s="279" t="s">
        <v>192</v>
      </c>
      <c r="C5" s="279"/>
      <c r="D5" s="279"/>
      <c r="E5" s="279"/>
      <c r="F5" s="279"/>
      <c r="G5" s="279"/>
      <c r="H5" s="279"/>
      <c r="I5" s="279"/>
      <c r="J5" s="279"/>
      <c r="K5" s="279"/>
    </row>
    <row r="6" spans="2:12" ht="21" x14ac:dyDescent="0.35">
      <c r="B6" s="280" t="s">
        <v>43</v>
      </c>
      <c r="C6" s="280"/>
      <c r="D6" s="280"/>
      <c r="E6" s="280"/>
      <c r="F6" s="280"/>
      <c r="G6" s="280"/>
      <c r="H6" s="280"/>
      <c r="I6" s="280"/>
      <c r="J6" s="280"/>
      <c r="K6" s="280"/>
      <c r="L6" s="281"/>
    </row>
    <row r="7" spans="2:12" s="91" customFormat="1" ht="31" x14ac:dyDescent="0.35">
      <c r="B7" s="236" t="s">
        <v>1</v>
      </c>
      <c r="C7" s="236" t="s">
        <v>44</v>
      </c>
      <c r="D7" s="236" t="s">
        <v>2</v>
      </c>
      <c r="E7" s="236" t="s">
        <v>17</v>
      </c>
      <c r="F7" s="236" t="s">
        <v>4</v>
      </c>
      <c r="G7" s="236" t="s">
        <v>5</v>
      </c>
      <c r="H7" s="236" t="s">
        <v>45</v>
      </c>
      <c r="I7" s="236" t="s">
        <v>8</v>
      </c>
      <c r="J7" s="236" t="s">
        <v>181</v>
      </c>
      <c r="K7" s="236" t="s">
        <v>46</v>
      </c>
      <c r="L7" s="236" t="s">
        <v>47</v>
      </c>
    </row>
    <row r="8" spans="2:12" x14ac:dyDescent="0.35">
      <c r="B8" s="92">
        <v>44197</v>
      </c>
      <c r="C8" s="93" t="s">
        <v>48</v>
      </c>
      <c r="D8" s="94">
        <v>0.71</v>
      </c>
      <c r="E8" s="94">
        <v>0.67</v>
      </c>
      <c r="F8" s="94">
        <v>0.79</v>
      </c>
      <c r="G8" s="94">
        <v>0.7</v>
      </c>
      <c r="H8" s="109" t="s">
        <v>10</v>
      </c>
      <c r="I8" s="109" t="s">
        <v>10</v>
      </c>
      <c r="J8" s="109" t="s">
        <v>10</v>
      </c>
      <c r="K8" s="94">
        <v>0.71</v>
      </c>
      <c r="L8" s="95">
        <v>0.8</v>
      </c>
    </row>
    <row r="9" spans="2:12" x14ac:dyDescent="0.35">
      <c r="B9" s="92">
        <v>44197</v>
      </c>
      <c r="C9" s="93" t="s">
        <v>49</v>
      </c>
      <c r="D9" s="94">
        <v>0.79</v>
      </c>
      <c r="E9" s="94">
        <v>0.72</v>
      </c>
      <c r="F9" s="94">
        <v>0.76</v>
      </c>
      <c r="G9" s="94">
        <v>0.87</v>
      </c>
      <c r="H9" s="109" t="s">
        <v>10</v>
      </c>
      <c r="I9" s="109" t="s">
        <v>10</v>
      </c>
      <c r="J9" s="109" t="s">
        <v>10</v>
      </c>
      <c r="K9" s="94">
        <v>0.76</v>
      </c>
      <c r="L9" s="95">
        <v>0.7</v>
      </c>
    </row>
    <row r="10" spans="2:12" x14ac:dyDescent="0.35">
      <c r="B10" s="92">
        <v>44228</v>
      </c>
      <c r="C10" s="93" t="s">
        <v>48</v>
      </c>
      <c r="D10" s="94">
        <v>0.78</v>
      </c>
      <c r="E10" s="94">
        <v>0.84</v>
      </c>
      <c r="F10" s="94">
        <v>0.89</v>
      </c>
      <c r="G10" s="94">
        <v>0.9</v>
      </c>
      <c r="H10" s="109" t="s">
        <v>10</v>
      </c>
      <c r="I10" s="94">
        <v>0.83</v>
      </c>
      <c r="J10" s="109" t="s">
        <v>10</v>
      </c>
      <c r="K10" s="94">
        <v>0.86</v>
      </c>
      <c r="L10" s="95">
        <v>0.8</v>
      </c>
    </row>
    <row r="11" spans="2:12" x14ac:dyDescent="0.35">
      <c r="B11" s="92">
        <v>44228</v>
      </c>
      <c r="C11" s="93" t="s">
        <v>49</v>
      </c>
      <c r="D11" s="94">
        <v>0.77</v>
      </c>
      <c r="E11" s="94">
        <v>0.78</v>
      </c>
      <c r="F11" s="94">
        <v>0.86</v>
      </c>
      <c r="G11" s="94">
        <v>0.89</v>
      </c>
      <c r="H11" s="109" t="s">
        <v>10</v>
      </c>
      <c r="I11" s="94">
        <v>0.81</v>
      </c>
      <c r="J11" s="109" t="s">
        <v>10</v>
      </c>
      <c r="K11" s="94">
        <v>0.83</v>
      </c>
      <c r="L11" s="95">
        <v>0.7</v>
      </c>
    </row>
    <row r="12" spans="2:12" x14ac:dyDescent="0.35">
      <c r="B12" s="92">
        <v>44256</v>
      </c>
      <c r="C12" s="93" t="s">
        <v>48</v>
      </c>
      <c r="D12" s="94">
        <v>0.86</v>
      </c>
      <c r="E12" s="94">
        <v>0.85</v>
      </c>
      <c r="F12" s="94">
        <v>0.9</v>
      </c>
      <c r="G12" s="94">
        <v>0.92</v>
      </c>
      <c r="H12" s="109" t="s">
        <v>10</v>
      </c>
      <c r="I12" s="94">
        <v>0.97</v>
      </c>
      <c r="J12" s="109" t="s">
        <v>10</v>
      </c>
      <c r="K12" s="94">
        <v>0.9</v>
      </c>
      <c r="L12" s="95">
        <v>0.8</v>
      </c>
    </row>
    <row r="13" spans="2:12" x14ac:dyDescent="0.35">
      <c r="B13" s="92">
        <v>44256</v>
      </c>
      <c r="C13" s="93" t="s">
        <v>49</v>
      </c>
      <c r="D13" s="94">
        <v>0.88</v>
      </c>
      <c r="E13" s="94">
        <v>0.86</v>
      </c>
      <c r="F13" s="94">
        <v>0.9</v>
      </c>
      <c r="G13" s="94">
        <v>0.94</v>
      </c>
      <c r="H13" s="109" t="s">
        <v>10</v>
      </c>
      <c r="I13" s="94">
        <v>0.92</v>
      </c>
      <c r="J13" s="109" t="s">
        <v>10</v>
      </c>
      <c r="K13" s="94">
        <v>0.9</v>
      </c>
      <c r="L13" s="95">
        <v>0.7</v>
      </c>
    </row>
    <row r="14" spans="2:12" x14ac:dyDescent="0.35">
      <c r="B14" s="92">
        <v>44287</v>
      </c>
      <c r="C14" s="93" t="s">
        <v>48</v>
      </c>
      <c r="D14" s="94">
        <v>0.78</v>
      </c>
      <c r="E14" s="94">
        <v>0.87</v>
      </c>
      <c r="F14" s="94">
        <v>0.91</v>
      </c>
      <c r="G14" s="94">
        <v>0.75</v>
      </c>
      <c r="H14" s="109" t="s">
        <v>10</v>
      </c>
      <c r="I14" s="94">
        <v>0.97</v>
      </c>
      <c r="J14" s="109" t="s">
        <v>10</v>
      </c>
      <c r="K14" s="94">
        <v>0.91</v>
      </c>
      <c r="L14" s="95">
        <v>0.8</v>
      </c>
    </row>
    <row r="15" spans="2:12" x14ac:dyDescent="0.35">
      <c r="B15" s="92">
        <v>44287</v>
      </c>
      <c r="C15" s="93" t="s">
        <v>49</v>
      </c>
      <c r="D15" s="94">
        <v>0.82</v>
      </c>
      <c r="E15" s="94">
        <v>0.83</v>
      </c>
      <c r="F15" s="94">
        <v>0.83</v>
      </c>
      <c r="G15" s="94">
        <v>0.7</v>
      </c>
      <c r="H15" s="109" t="s">
        <v>10</v>
      </c>
      <c r="I15" s="94">
        <v>0.89</v>
      </c>
      <c r="J15" s="109" t="s">
        <v>10</v>
      </c>
      <c r="K15" s="94">
        <v>0.83</v>
      </c>
      <c r="L15" s="95">
        <v>0.7</v>
      </c>
    </row>
    <row r="16" spans="2:12" x14ac:dyDescent="0.35">
      <c r="B16" s="92">
        <v>44317</v>
      </c>
      <c r="C16" s="93" t="s">
        <v>48</v>
      </c>
      <c r="D16" s="94">
        <v>0.88</v>
      </c>
      <c r="E16" s="94">
        <v>0.82</v>
      </c>
      <c r="F16" s="94">
        <v>0.9</v>
      </c>
      <c r="G16" s="94">
        <v>0.81</v>
      </c>
      <c r="H16" s="109" t="s">
        <v>10</v>
      </c>
      <c r="I16" s="94">
        <v>0.92</v>
      </c>
      <c r="J16" s="109" t="s">
        <v>10</v>
      </c>
      <c r="K16" s="94">
        <v>0.9</v>
      </c>
      <c r="L16" s="95">
        <v>0.8</v>
      </c>
    </row>
    <row r="17" spans="2:12" x14ac:dyDescent="0.35">
      <c r="B17" s="92">
        <v>44317</v>
      </c>
      <c r="C17" s="93" t="s">
        <v>49</v>
      </c>
      <c r="D17" s="94">
        <v>0.9</v>
      </c>
      <c r="E17" s="94">
        <v>0.82</v>
      </c>
      <c r="F17" s="94">
        <v>0.83</v>
      </c>
      <c r="G17" s="94">
        <v>0.76</v>
      </c>
      <c r="H17" s="109" t="s">
        <v>10</v>
      </c>
      <c r="I17" s="94">
        <v>0.91</v>
      </c>
      <c r="J17" s="109" t="s">
        <v>10</v>
      </c>
      <c r="K17" s="94">
        <v>0.83</v>
      </c>
      <c r="L17" s="95">
        <v>0.7</v>
      </c>
    </row>
    <row r="18" spans="2:12" x14ac:dyDescent="0.35">
      <c r="B18" s="92">
        <v>44348</v>
      </c>
      <c r="C18" s="93" t="s">
        <v>48</v>
      </c>
      <c r="D18" s="94">
        <v>0.86</v>
      </c>
      <c r="E18" s="94">
        <v>0.83</v>
      </c>
      <c r="F18" s="94">
        <v>0.92</v>
      </c>
      <c r="G18" s="94">
        <v>0.82</v>
      </c>
      <c r="H18" s="109" t="s">
        <v>10</v>
      </c>
      <c r="I18" s="94">
        <v>0.93</v>
      </c>
      <c r="J18" s="109" t="s">
        <v>10</v>
      </c>
      <c r="K18" s="94">
        <v>0.91</v>
      </c>
      <c r="L18" s="95">
        <v>0.8</v>
      </c>
    </row>
    <row r="19" spans="2:12" x14ac:dyDescent="0.35">
      <c r="B19" s="92">
        <v>44348</v>
      </c>
      <c r="C19" s="96" t="s">
        <v>49</v>
      </c>
      <c r="D19" s="97">
        <v>0.86</v>
      </c>
      <c r="E19" s="97">
        <v>0.84</v>
      </c>
      <c r="F19" s="97">
        <v>0.84</v>
      </c>
      <c r="G19" s="97">
        <v>0.75</v>
      </c>
      <c r="H19" s="109" t="s">
        <v>10</v>
      </c>
      <c r="I19" s="97">
        <v>0.99</v>
      </c>
      <c r="J19" s="109" t="s">
        <v>10</v>
      </c>
      <c r="K19" s="97">
        <v>0.85</v>
      </c>
      <c r="L19" s="95">
        <v>0.7</v>
      </c>
    </row>
    <row r="20" spans="2:12" x14ac:dyDescent="0.35">
      <c r="B20" s="98" t="s">
        <v>50</v>
      </c>
      <c r="C20" s="93" t="s">
        <v>48</v>
      </c>
      <c r="D20" s="99">
        <v>0.83</v>
      </c>
      <c r="E20" s="99">
        <v>0.83</v>
      </c>
      <c r="F20" s="99">
        <v>0.95</v>
      </c>
      <c r="G20" s="99">
        <v>0.73</v>
      </c>
      <c r="H20" s="109" t="s">
        <v>10</v>
      </c>
      <c r="I20" s="99">
        <v>0.99</v>
      </c>
      <c r="J20" s="109" t="s">
        <v>10</v>
      </c>
      <c r="K20" s="99">
        <v>0.92</v>
      </c>
      <c r="L20" s="100">
        <v>0.8</v>
      </c>
    </row>
    <row r="21" spans="2:12" x14ac:dyDescent="0.35">
      <c r="B21" s="98">
        <v>44378</v>
      </c>
      <c r="C21" s="96" t="s">
        <v>49</v>
      </c>
      <c r="D21" s="99">
        <v>0.87</v>
      </c>
      <c r="E21" s="99">
        <v>0.85</v>
      </c>
      <c r="F21" s="99">
        <v>0.84</v>
      </c>
      <c r="G21" s="99">
        <v>0.8</v>
      </c>
      <c r="H21" s="109" t="s">
        <v>10</v>
      </c>
      <c r="I21" s="99">
        <v>0.98</v>
      </c>
      <c r="J21" s="109" t="s">
        <v>10</v>
      </c>
      <c r="K21" s="99">
        <v>0.84</v>
      </c>
      <c r="L21" s="100">
        <v>0.7</v>
      </c>
    </row>
    <row r="22" spans="2:12" x14ac:dyDescent="0.35">
      <c r="B22" s="98">
        <v>44409</v>
      </c>
      <c r="C22" s="93" t="s">
        <v>48</v>
      </c>
      <c r="D22" s="99">
        <v>0.8</v>
      </c>
      <c r="E22" s="99">
        <v>0.79</v>
      </c>
      <c r="F22" s="99">
        <v>0.96</v>
      </c>
      <c r="G22" s="99">
        <v>0.8</v>
      </c>
      <c r="H22" s="109" t="s">
        <v>10</v>
      </c>
      <c r="I22" s="99">
        <v>0.96</v>
      </c>
      <c r="J22" s="109" t="s">
        <v>10</v>
      </c>
      <c r="K22" s="99">
        <v>0.93</v>
      </c>
      <c r="L22" s="100">
        <v>0.8</v>
      </c>
    </row>
    <row r="23" spans="2:12" x14ac:dyDescent="0.35">
      <c r="B23" s="98">
        <v>44409</v>
      </c>
      <c r="C23" s="96" t="s">
        <v>49</v>
      </c>
      <c r="D23" s="99">
        <v>0.79</v>
      </c>
      <c r="E23" s="99">
        <v>0.81</v>
      </c>
      <c r="F23" s="99">
        <v>0.84</v>
      </c>
      <c r="G23" s="99">
        <v>0.86</v>
      </c>
      <c r="H23" s="109" t="s">
        <v>10</v>
      </c>
      <c r="I23" s="99">
        <v>0.94</v>
      </c>
      <c r="J23" s="109" t="s">
        <v>10</v>
      </c>
      <c r="K23" s="99">
        <v>0.84</v>
      </c>
      <c r="L23" s="100">
        <v>0.7</v>
      </c>
    </row>
    <row r="24" spans="2:12" x14ac:dyDescent="0.35">
      <c r="B24" s="98">
        <v>44440</v>
      </c>
      <c r="C24" s="93" t="s">
        <v>48</v>
      </c>
      <c r="D24" s="99">
        <v>0.86</v>
      </c>
      <c r="E24" s="99">
        <v>0.85</v>
      </c>
      <c r="F24" s="99">
        <v>0.95</v>
      </c>
      <c r="G24" s="99">
        <v>0.82</v>
      </c>
      <c r="H24" s="109" t="s">
        <v>10</v>
      </c>
      <c r="I24" s="99">
        <v>1</v>
      </c>
      <c r="J24" s="109" t="s">
        <v>10</v>
      </c>
      <c r="K24" s="99">
        <v>0.93</v>
      </c>
      <c r="L24" s="100">
        <v>0.8</v>
      </c>
    </row>
    <row r="25" spans="2:12" x14ac:dyDescent="0.35">
      <c r="B25" s="98">
        <v>44440</v>
      </c>
      <c r="C25" s="96" t="s">
        <v>49</v>
      </c>
      <c r="D25" s="99">
        <v>0.89</v>
      </c>
      <c r="E25" s="99">
        <v>0.86</v>
      </c>
      <c r="F25" s="99">
        <v>0.84</v>
      </c>
      <c r="G25" s="99">
        <v>0.84</v>
      </c>
      <c r="H25" s="109" t="s">
        <v>10</v>
      </c>
      <c r="I25" s="99">
        <v>1</v>
      </c>
      <c r="J25" s="109" t="s">
        <v>10</v>
      </c>
      <c r="K25" s="99">
        <v>0.84</v>
      </c>
      <c r="L25" s="100">
        <v>0.7</v>
      </c>
    </row>
    <row r="26" spans="2:12" x14ac:dyDescent="0.35">
      <c r="B26" s="98">
        <v>44470</v>
      </c>
      <c r="C26" s="93" t="s">
        <v>48</v>
      </c>
      <c r="D26" s="99">
        <v>0.88</v>
      </c>
      <c r="E26" s="99">
        <v>0.78</v>
      </c>
      <c r="F26" s="99">
        <v>0.96</v>
      </c>
      <c r="G26" s="99">
        <v>0.71</v>
      </c>
      <c r="H26" s="109" t="s">
        <v>10</v>
      </c>
      <c r="I26" s="99">
        <v>0.95</v>
      </c>
      <c r="J26" s="109" t="s">
        <v>10</v>
      </c>
      <c r="K26" s="99">
        <v>0.89</v>
      </c>
      <c r="L26" s="100">
        <v>0.8</v>
      </c>
    </row>
    <row r="27" spans="2:12" x14ac:dyDescent="0.35">
      <c r="B27" s="98">
        <v>44471</v>
      </c>
      <c r="C27" s="96" t="s">
        <v>49</v>
      </c>
      <c r="D27" s="101">
        <v>0.88</v>
      </c>
      <c r="E27" s="101">
        <v>0.75</v>
      </c>
      <c r="F27" s="101">
        <v>0.84</v>
      </c>
      <c r="G27" s="101">
        <v>0.7</v>
      </c>
      <c r="H27" s="109" t="s">
        <v>10</v>
      </c>
      <c r="I27" s="101">
        <v>0.95</v>
      </c>
      <c r="J27" s="109" t="s">
        <v>10</v>
      </c>
      <c r="K27" s="101">
        <v>0.81</v>
      </c>
      <c r="L27" s="102">
        <v>0.7</v>
      </c>
    </row>
    <row r="28" spans="2:12" x14ac:dyDescent="0.35">
      <c r="B28" s="98">
        <v>44501</v>
      </c>
      <c r="C28" s="93" t="s">
        <v>48</v>
      </c>
      <c r="D28" s="99">
        <v>0.83</v>
      </c>
      <c r="E28" s="99">
        <v>0.75</v>
      </c>
      <c r="F28" s="99">
        <v>0.95</v>
      </c>
      <c r="G28" s="99">
        <v>0.72</v>
      </c>
      <c r="H28" s="109" t="s">
        <v>10</v>
      </c>
      <c r="I28" s="99">
        <v>1</v>
      </c>
      <c r="J28" s="109" t="s">
        <v>10</v>
      </c>
      <c r="K28" s="99">
        <v>0.88</v>
      </c>
      <c r="L28" s="100">
        <v>0.8</v>
      </c>
    </row>
    <row r="29" spans="2:12" x14ac:dyDescent="0.35">
      <c r="B29" s="98">
        <v>44502</v>
      </c>
      <c r="C29" s="96" t="s">
        <v>49</v>
      </c>
      <c r="D29" s="101">
        <v>0.81</v>
      </c>
      <c r="E29" s="101">
        <v>0.73</v>
      </c>
      <c r="F29" s="101">
        <v>0.84</v>
      </c>
      <c r="G29" s="101">
        <v>0.7</v>
      </c>
      <c r="H29" s="109" t="s">
        <v>10</v>
      </c>
      <c r="I29" s="101">
        <v>1</v>
      </c>
      <c r="J29" s="109" t="s">
        <v>10</v>
      </c>
      <c r="K29" s="101">
        <v>0.8</v>
      </c>
      <c r="L29" s="102">
        <v>0.7</v>
      </c>
    </row>
    <row r="30" spans="2:12" x14ac:dyDescent="0.35">
      <c r="B30" s="98">
        <v>44531</v>
      </c>
      <c r="C30" s="93" t="s">
        <v>48</v>
      </c>
      <c r="D30" s="99">
        <v>0.82</v>
      </c>
      <c r="E30" s="99">
        <v>0.74</v>
      </c>
      <c r="F30" s="99">
        <v>0.96</v>
      </c>
      <c r="G30" s="99">
        <v>0.64</v>
      </c>
      <c r="H30" s="109" t="s">
        <v>10</v>
      </c>
      <c r="I30" s="99">
        <v>0.92</v>
      </c>
      <c r="J30" s="109" t="s">
        <v>10</v>
      </c>
      <c r="K30" s="99">
        <v>0.87</v>
      </c>
      <c r="L30" s="100">
        <v>0.8</v>
      </c>
    </row>
    <row r="31" spans="2:12" x14ac:dyDescent="0.35">
      <c r="B31" s="98">
        <v>44532</v>
      </c>
      <c r="C31" s="96" t="s">
        <v>49</v>
      </c>
      <c r="D31" s="101">
        <v>0.87</v>
      </c>
      <c r="E31" s="101">
        <v>0.75</v>
      </c>
      <c r="F31" s="101">
        <v>0.82</v>
      </c>
      <c r="G31" s="101">
        <v>0.6</v>
      </c>
      <c r="H31" s="109" t="s">
        <v>10</v>
      </c>
      <c r="I31" s="101">
        <v>1</v>
      </c>
      <c r="J31" s="109" t="s">
        <v>10</v>
      </c>
      <c r="K31" s="101">
        <v>0.78</v>
      </c>
      <c r="L31" s="102">
        <v>0.7</v>
      </c>
    </row>
    <row r="32" spans="2:12" x14ac:dyDescent="0.35">
      <c r="B32" s="92">
        <v>44562</v>
      </c>
      <c r="C32" s="103" t="s">
        <v>48</v>
      </c>
      <c r="D32" s="94">
        <v>0.88</v>
      </c>
      <c r="E32" s="94">
        <v>0.79</v>
      </c>
      <c r="F32" s="94">
        <v>0.95</v>
      </c>
      <c r="G32" s="94">
        <v>0.84</v>
      </c>
      <c r="H32" s="109" t="s">
        <v>10</v>
      </c>
      <c r="I32" s="94">
        <v>0.92</v>
      </c>
      <c r="J32" s="109" t="s">
        <v>10</v>
      </c>
      <c r="K32" s="94">
        <v>0.92</v>
      </c>
      <c r="L32" s="100">
        <v>0.8</v>
      </c>
    </row>
    <row r="33" spans="2:12" x14ac:dyDescent="0.35">
      <c r="B33" s="104">
        <v>44562</v>
      </c>
      <c r="C33" s="105" t="s">
        <v>49</v>
      </c>
      <c r="D33" s="97">
        <v>0.86</v>
      </c>
      <c r="E33" s="97">
        <v>0.78</v>
      </c>
      <c r="F33" s="97">
        <v>0.81</v>
      </c>
      <c r="G33" s="97">
        <v>0.8</v>
      </c>
      <c r="H33" s="109" t="s">
        <v>10</v>
      </c>
      <c r="I33" s="97">
        <v>0.82</v>
      </c>
      <c r="J33" s="109" t="s">
        <v>10</v>
      </c>
      <c r="K33" s="97">
        <v>0.82</v>
      </c>
      <c r="L33" s="102">
        <v>0.7</v>
      </c>
    </row>
    <row r="34" spans="2:12" x14ac:dyDescent="0.35">
      <c r="B34" s="92">
        <v>44593</v>
      </c>
      <c r="C34" s="103" t="s">
        <v>48</v>
      </c>
      <c r="D34" s="94">
        <v>0.85</v>
      </c>
      <c r="E34" s="94">
        <v>0.86</v>
      </c>
      <c r="F34" s="94">
        <v>0.95</v>
      </c>
      <c r="G34" s="94">
        <v>0.78</v>
      </c>
      <c r="H34" s="109" t="s">
        <v>10</v>
      </c>
      <c r="I34" s="94">
        <v>0.92</v>
      </c>
      <c r="J34" s="109" t="s">
        <v>10</v>
      </c>
      <c r="K34" s="94">
        <v>0.92</v>
      </c>
      <c r="L34" s="100">
        <v>0.8</v>
      </c>
    </row>
    <row r="35" spans="2:12" x14ac:dyDescent="0.35">
      <c r="B35" s="104">
        <v>44593</v>
      </c>
      <c r="C35" s="105" t="s">
        <v>49</v>
      </c>
      <c r="D35" s="97">
        <v>0.86</v>
      </c>
      <c r="E35" s="97">
        <v>0.86</v>
      </c>
      <c r="F35" s="97">
        <v>0.8</v>
      </c>
      <c r="G35" s="97">
        <v>0.82</v>
      </c>
      <c r="H35" s="109" t="s">
        <v>10</v>
      </c>
      <c r="I35" s="97">
        <v>0.83</v>
      </c>
      <c r="J35" s="109" t="s">
        <v>10</v>
      </c>
      <c r="K35" s="97">
        <v>0.82</v>
      </c>
      <c r="L35" s="102">
        <v>0.7</v>
      </c>
    </row>
    <row r="36" spans="2:12" x14ac:dyDescent="0.35">
      <c r="B36" s="92">
        <v>44621</v>
      </c>
      <c r="C36" s="103" t="s">
        <v>48</v>
      </c>
      <c r="D36" s="94">
        <v>0.88</v>
      </c>
      <c r="E36" s="94">
        <v>0.79</v>
      </c>
      <c r="F36" s="94">
        <v>0.96</v>
      </c>
      <c r="G36" s="94">
        <v>0.88</v>
      </c>
      <c r="H36" s="109" t="s">
        <v>10</v>
      </c>
      <c r="I36" s="94">
        <v>1</v>
      </c>
      <c r="J36" s="109" t="s">
        <v>10</v>
      </c>
      <c r="K36" s="94">
        <v>0.94</v>
      </c>
      <c r="L36" s="100">
        <v>0.8</v>
      </c>
    </row>
    <row r="37" spans="2:12" x14ac:dyDescent="0.35">
      <c r="B37" s="104">
        <v>44621</v>
      </c>
      <c r="C37" s="105" t="s">
        <v>49</v>
      </c>
      <c r="D37" s="97">
        <v>0.91</v>
      </c>
      <c r="E37" s="97">
        <v>0.87</v>
      </c>
      <c r="F37" s="97">
        <v>0.83</v>
      </c>
      <c r="G37" s="97">
        <v>0.88</v>
      </c>
      <c r="H37" s="109" t="s">
        <v>10</v>
      </c>
      <c r="I37" s="97">
        <v>1</v>
      </c>
      <c r="J37" s="109" t="s">
        <v>10</v>
      </c>
      <c r="K37" s="97">
        <v>0.85</v>
      </c>
      <c r="L37" s="102">
        <v>0.7</v>
      </c>
    </row>
    <row r="38" spans="2:12" x14ac:dyDescent="0.35">
      <c r="B38" s="254" t="s">
        <v>51</v>
      </c>
      <c r="C38" s="255" t="s">
        <v>48</v>
      </c>
      <c r="D38" s="256">
        <v>0.88</v>
      </c>
      <c r="E38" s="256">
        <v>0.79</v>
      </c>
      <c r="F38" s="256">
        <v>0.96</v>
      </c>
      <c r="G38" s="256">
        <v>0.83</v>
      </c>
      <c r="H38" s="257" t="s">
        <v>10</v>
      </c>
      <c r="I38" s="256">
        <v>0.93</v>
      </c>
      <c r="J38" s="257" t="s">
        <v>10</v>
      </c>
      <c r="K38" s="256">
        <v>0.92</v>
      </c>
      <c r="L38" s="256">
        <v>0.8</v>
      </c>
    </row>
    <row r="39" spans="2:12" x14ac:dyDescent="0.35">
      <c r="B39" s="254" t="s">
        <v>51</v>
      </c>
      <c r="C39" s="258" t="s">
        <v>49</v>
      </c>
      <c r="D39" s="259">
        <v>0.88</v>
      </c>
      <c r="E39" s="259">
        <v>0.81</v>
      </c>
      <c r="F39" s="259">
        <v>0.81</v>
      </c>
      <c r="G39" s="259">
        <v>0.84</v>
      </c>
      <c r="H39" s="260" t="s">
        <v>10</v>
      </c>
      <c r="I39" s="259">
        <v>0.86</v>
      </c>
      <c r="J39" s="260" t="s">
        <v>10</v>
      </c>
      <c r="K39" s="259">
        <v>0.82</v>
      </c>
      <c r="L39" s="259">
        <v>0.7</v>
      </c>
    </row>
    <row r="40" spans="2:12" x14ac:dyDescent="0.35">
      <c r="B40" s="104">
        <v>44652</v>
      </c>
      <c r="C40" s="103" t="s">
        <v>48</v>
      </c>
      <c r="D40" s="97">
        <v>0.9</v>
      </c>
      <c r="E40" s="97">
        <v>0.87</v>
      </c>
      <c r="F40" s="97">
        <v>0.96924829157175396</v>
      </c>
      <c r="G40" s="97">
        <v>0.85329999999999995</v>
      </c>
      <c r="H40" s="145" t="s">
        <v>10</v>
      </c>
      <c r="I40" s="97">
        <v>1</v>
      </c>
      <c r="J40" s="145" t="s">
        <v>10</v>
      </c>
      <c r="K40" s="97">
        <v>0.95</v>
      </c>
      <c r="L40" s="106">
        <v>0.8</v>
      </c>
    </row>
    <row r="41" spans="2:12" x14ac:dyDescent="0.35">
      <c r="B41" s="104">
        <v>44652</v>
      </c>
      <c r="C41" s="105" t="s">
        <v>49</v>
      </c>
      <c r="D41" s="97">
        <v>0.89800000000000002</v>
      </c>
      <c r="E41" s="97">
        <v>0.90480000000000005</v>
      </c>
      <c r="F41" s="97">
        <v>0.82750000000000001</v>
      </c>
      <c r="G41" s="97">
        <v>0.89329999999999998</v>
      </c>
      <c r="H41" s="145" t="s">
        <v>10</v>
      </c>
      <c r="I41" s="97">
        <v>1</v>
      </c>
      <c r="J41" s="145" t="s">
        <v>10</v>
      </c>
      <c r="K41" s="97">
        <v>0.85</v>
      </c>
      <c r="L41" s="95">
        <v>0.7</v>
      </c>
    </row>
    <row r="42" spans="2:12" x14ac:dyDescent="0.35">
      <c r="B42" s="104">
        <v>44682</v>
      </c>
      <c r="C42" s="103" t="s">
        <v>48</v>
      </c>
      <c r="D42" s="97">
        <v>0.9</v>
      </c>
      <c r="E42" s="97">
        <v>0.84750000000000003</v>
      </c>
      <c r="F42" s="97">
        <v>0.9516</v>
      </c>
      <c r="G42" s="97">
        <v>0.86839999999999995</v>
      </c>
      <c r="H42" s="145" t="s">
        <v>10</v>
      </c>
      <c r="I42" s="97">
        <v>1</v>
      </c>
      <c r="J42" s="145" t="s">
        <v>10</v>
      </c>
      <c r="K42" s="97">
        <v>0.93210000000000004</v>
      </c>
      <c r="L42" s="106">
        <v>0.8</v>
      </c>
    </row>
    <row r="43" spans="2:12" x14ac:dyDescent="0.35">
      <c r="B43" s="104">
        <v>44682</v>
      </c>
      <c r="C43" s="105" t="s">
        <v>49</v>
      </c>
      <c r="D43" s="97">
        <v>0.93</v>
      </c>
      <c r="E43" s="97">
        <v>0.85</v>
      </c>
      <c r="F43" s="97">
        <v>0.82030000000000003</v>
      </c>
      <c r="G43" s="97">
        <v>0.88160000000000005</v>
      </c>
      <c r="H43" s="145" t="s">
        <v>10</v>
      </c>
      <c r="I43" s="97">
        <v>1</v>
      </c>
      <c r="J43" s="145" t="s">
        <v>10</v>
      </c>
      <c r="K43" s="97">
        <v>0.83450000000000002</v>
      </c>
      <c r="L43" s="95">
        <v>0.7</v>
      </c>
    </row>
    <row r="44" spans="2:12" x14ac:dyDescent="0.35">
      <c r="B44" s="104">
        <v>44713</v>
      </c>
      <c r="C44" s="103" t="s">
        <v>48</v>
      </c>
      <c r="D44" s="97">
        <v>0.86</v>
      </c>
      <c r="E44" s="97">
        <v>0.78159999999999996</v>
      </c>
      <c r="F44" s="97">
        <v>0.94910000000000005</v>
      </c>
      <c r="G44" s="97">
        <v>0.82630000000000003</v>
      </c>
      <c r="H44" s="145" t="s">
        <v>10</v>
      </c>
      <c r="I44" s="97">
        <v>1</v>
      </c>
      <c r="J44" s="145" t="s">
        <v>10</v>
      </c>
      <c r="K44" s="97">
        <v>0.91439999999999999</v>
      </c>
      <c r="L44" s="106">
        <v>0.8</v>
      </c>
    </row>
    <row r="45" spans="2:12" x14ac:dyDescent="0.35">
      <c r="B45" s="104">
        <v>44713</v>
      </c>
      <c r="C45" s="105" t="s">
        <v>49</v>
      </c>
      <c r="D45" s="97">
        <v>0.84060000000000001</v>
      </c>
      <c r="E45" s="97">
        <v>0.84950000000000003</v>
      </c>
      <c r="F45" s="97">
        <v>0.8337</v>
      </c>
      <c r="G45" s="97">
        <v>0.84209999999999996</v>
      </c>
      <c r="H45" s="145" t="s">
        <v>10</v>
      </c>
      <c r="I45" s="97">
        <v>1</v>
      </c>
      <c r="J45" s="145" t="s">
        <v>10</v>
      </c>
      <c r="K45" s="97">
        <v>0.83720000000000006</v>
      </c>
      <c r="L45" s="95">
        <v>0.7</v>
      </c>
    </row>
    <row r="46" spans="2:12" x14ac:dyDescent="0.35">
      <c r="B46" s="261" t="s">
        <v>52</v>
      </c>
      <c r="C46" s="255" t="s">
        <v>48</v>
      </c>
      <c r="D46" s="262">
        <v>0.88419999999999999</v>
      </c>
      <c r="E46" s="262">
        <v>0.81930000000000003</v>
      </c>
      <c r="F46" s="262">
        <v>0.95489999999999997</v>
      </c>
      <c r="G46" s="262">
        <v>0.83299999999999996</v>
      </c>
      <c r="H46" s="263" t="s">
        <v>10</v>
      </c>
      <c r="I46" s="262">
        <v>1</v>
      </c>
      <c r="J46" s="263" t="s">
        <v>10</v>
      </c>
      <c r="K46" s="262">
        <v>0.92659999999999998</v>
      </c>
      <c r="L46" s="256">
        <v>0.8</v>
      </c>
    </row>
    <row r="47" spans="2:12" x14ac:dyDescent="0.35">
      <c r="B47" s="254" t="s">
        <v>52</v>
      </c>
      <c r="C47" s="258" t="s">
        <v>49</v>
      </c>
      <c r="D47" s="264">
        <v>0.88949999999999996</v>
      </c>
      <c r="E47" s="264">
        <v>0.85940000000000005</v>
      </c>
      <c r="F47" s="264">
        <v>0.82709999999999995</v>
      </c>
      <c r="G47" s="264">
        <v>0.85099999999999998</v>
      </c>
      <c r="H47" s="265" t="s">
        <v>10</v>
      </c>
      <c r="I47" s="264">
        <v>1</v>
      </c>
      <c r="J47" s="265" t="s">
        <v>10</v>
      </c>
      <c r="K47" s="264">
        <v>0.83579999999999999</v>
      </c>
      <c r="L47" s="259">
        <v>0.7</v>
      </c>
    </row>
    <row r="48" spans="2:12" x14ac:dyDescent="0.35">
      <c r="B48" s="98">
        <v>44743</v>
      </c>
      <c r="C48" s="103" t="s">
        <v>48</v>
      </c>
      <c r="D48" s="94">
        <v>0.96550000000000002</v>
      </c>
      <c r="E48" s="94">
        <v>0.78790000000000004</v>
      </c>
      <c r="F48" s="94">
        <v>0.9728</v>
      </c>
      <c r="G48" s="94">
        <v>0.875</v>
      </c>
      <c r="H48" s="109" t="s">
        <v>10</v>
      </c>
      <c r="I48" s="94">
        <v>1</v>
      </c>
      <c r="J48" s="109" t="s">
        <v>10</v>
      </c>
      <c r="K48" s="94">
        <v>0.93910000000000005</v>
      </c>
      <c r="L48" s="107">
        <v>0.8</v>
      </c>
    </row>
    <row r="49" spans="2:12" x14ac:dyDescent="0.35">
      <c r="B49" s="98">
        <v>44743</v>
      </c>
      <c r="C49" s="105" t="s">
        <v>49</v>
      </c>
      <c r="D49" s="94">
        <v>0.96550000000000002</v>
      </c>
      <c r="E49" s="94">
        <v>0.84470000000000001</v>
      </c>
      <c r="F49" s="94">
        <v>0.85209999999999997</v>
      </c>
      <c r="G49" s="94">
        <v>0.91669999999999996</v>
      </c>
      <c r="H49" s="109" t="s">
        <v>10</v>
      </c>
      <c r="I49" s="94">
        <v>1</v>
      </c>
      <c r="J49" s="109" t="s">
        <v>10</v>
      </c>
      <c r="K49" s="94">
        <v>0.86219999999999997</v>
      </c>
      <c r="L49" s="108">
        <v>0.7</v>
      </c>
    </row>
    <row r="50" spans="2:12" x14ac:dyDescent="0.35">
      <c r="B50" s="98">
        <v>44774</v>
      </c>
      <c r="C50" s="103" t="s">
        <v>48</v>
      </c>
      <c r="D50" s="94">
        <v>0.90100000000000002</v>
      </c>
      <c r="E50" s="94">
        <v>0.80989999999999995</v>
      </c>
      <c r="F50" s="94">
        <v>0.96060000000000001</v>
      </c>
      <c r="G50" s="94">
        <v>0.87050000000000005</v>
      </c>
      <c r="H50" s="109" t="s">
        <v>10</v>
      </c>
      <c r="I50" s="109" t="s">
        <v>53</v>
      </c>
      <c r="J50" s="109" t="s">
        <v>10</v>
      </c>
      <c r="K50" s="94">
        <v>0.93179999999999996</v>
      </c>
      <c r="L50" s="107">
        <v>0.8</v>
      </c>
    </row>
    <row r="51" spans="2:12" x14ac:dyDescent="0.35">
      <c r="B51" s="98">
        <v>44774</v>
      </c>
      <c r="C51" s="105" t="s">
        <v>49</v>
      </c>
      <c r="D51" s="94">
        <v>0.90100000000000002</v>
      </c>
      <c r="E51" s="94">
        <v>0.85950000000000004</v>
      </c>
      <c r="F51" s="94">
        <v>0.83250000000000002</v>
      </c>
      <c r="G51" s="94">
        <v>0.89929999999999999</v>
      </c>
      <c r="H51" s="109" t="s">
        <v>10</v>
      </c>
      <c r="I51" s="109" t="s">
        <v>53</v>
      </c>
      <c r="J51" s="109" t="s">
        <v>10</v>
      </c>
      <c r="K51" s="94">
        <v>0.8448</v>
      </c>
      <c r="L51" s="108">
        <v>0.7</v>
      </c>
    </row>
    <row r="52" spans="2:12" x14ac:dyDescent="0.35">
      <c r="B52" s="98">
        <v>44805</v>
      </c>
      <c r="C52" s="103" t="s">
        <v>48</v>
      </c>
      <c r="D52" s="94">
        <v>0.92769999999999997</v>
      </c>
      <c r="E52" s="94">
        <v>0.78139999999999998</v>
      </c>
      <c r="F52" s="94">
        <v>0.95089999999999997</v>
      </c>
      <c r="G52" s="94">
        <v>0.8417</v>
      </c>
      <c r="H52" s="109" t="s">
        <v>10</v>
      </c>
      <c r="I52" s="109" t="s">
        <v>53</v>
      </c>
      <c r="J52" s="109" t="s">
        <v>10</v>
      </c>
      <c r="K52" s="94">
        <v>0.91539999999999999</v>
      </c>
      <c r="L52" s="107">
        <v>0.8</v>
      </c>
    </row>
    <row r="53" spans="2:12" x14ac:dyDescent="0.35">
      <c r="B53" s="98">
        <v>44805</v>
      </c>
      <c r="C53" s="105" t="s">
        <v>49</v>
      </c>
      <c r="D53" s="94">
        <v>0.95179999999999998</v>
      </c>
      <c r="E53" s="94">
        <v>0.77729999999999999</v>
      </c>
      <c r="F53" s="94">
        <v>0.83899999999999997</v>
      </c>
      <c r="G53" s="94">
        <v>0.8417</v>
      </c>
      <c r="H53" s="109" t="s">
        <v>10</v>
      </c>
      <c r="I53" s="109" t="s">
        <v>53</v>
      </c>
      <c r="J53" s="109" t="s">
        <v>10</v>
      </c>
      <c r="K53" s="94">
        <v>0.83509999999999995</v>
      </c>
      <c r="L53" s="108">
        <v>0.7</v>
      </c>
    </row>
    <row r="54" spans="2:12" x14ac:dyDescent="0.35">
      <c r="B54" s="261" t="s">
        <v>54</v>
      </c>
      <c r="C54" s="255" t="s">
        <v>48</v>
      </c>
      <c r="D54" s="262">
        <v>0.92989999999999995</v>
      </c>
      <c r="E54" s="262">
        <v>0.79279999999999995</v>
      </c>
      <c r="F54" s="262">
        <v>0.96199999999999997</v>
      </c>
      <c r="G54" s="262">
        <v>0.86319999999999997</v>
      </c>
      <c r="H54" s="263" t="s">
        <v>10</v>
      </c>
      <c r="I54" s="262">
        <v>0.85709999999999997</v>
      </c>
      <c r="J54" s="263" t="s">
        <v>10</v>
      </c>
      <c r="K54" s="262">
        <v>0.9294</v>
      </c>
      <c r="L54" s="256">
        <v>0.8</v>
      </c>
    </row>
    <row r="55" spans="2:12" x14ac:dyDescent="0.35">
      <c r="B55" s="254" t="s">
        <v>54</v>
      </c>
      <c r="C55" s="258" t="s">
        <v>49</v>
      </c>
      <c r="D55" s="262">
        <v>0.93730000000000002</v>
      </c>
      <c r="E55" s="262">
        <v>0.82740000000000002</v>
      </c>
      <c r="F55" s="262">
        <v>0.84130000000000005</v>
      </c>
      <c r="G55" s="262">
        <v>0.88790000000000002</v>
      </c>
      <c r="H55" s="263" t="s">
        <v>10</v>
      </c>
      <c r="I55" s="262">
        <v>0.85709999999999997</v>
      </c>
      <c r="J55" s="263" t="s">
        <v>10</v>
      </c>
      <c r="K55" s="262">
        <v>0.84799999999999998</v>
      </c>
      <c r="L55" s="259">
        <v>0.7</v>
      </c>
    </row>
    <row r="56" spans="2:12" x14ac:dyDescent="0.35">
      <c r="B56" s="144">
        <v>44835</v>
      </c>
      <c r="C56" s="103" t="s">
        <v>48</v>
      </c>
      <c r="D56" s="94">
        <v>0.96150000000000002</v>
      </c>
      <c r="E56" s="94">
        <v>0.84519999999999995</v>
      </c>
      <c r="F56" s="94">
        <v>0.95879999999999999</v>
      </c>
      <c r="G56" s="94">
        <v>0.8609</v>
      </c>
      <c r="H56" s="109" t="s">
        <v>10</v>
      </c>
      <c r="I56" s="109" t="s">
        <v>53</v>
      </c>
      <c r="J56" s="266" t="s">
        <v>10</v>
      </c>
      <c r="K56" s="94">
        <v>0.93910000000000005</v>
      </c>
      <c r="L56" s="107">
        <v>0.8</v>
      </c>
    </row>
    <row r="57" spans="2:12" x14ac:dyDescent="0.35">
      <c r="B57" s="98">
        <v>44835</v>
      </c>
      <c r="C57" s="105" t="s">
        <v>49</v>
      </c>
      <c r="D57" s="94">
        <v>0.96150000000000002</v>
      </c>
      <c r="E57" s="97">
        <v>0.85709999999999997</v>
      </c>
      <c r="F57" s="97">
        <v>0.84179999999999999</v>
      </c>
      <c r="G57" s="97">
        <v>0.85709999999999997</v>
      </c>
      <c r="H57" s="145" t="s">
        <v>10</v>
      </c>
      <c r="I57" s="145" t="s">
        <v>53</v>
      </c>
      <c r="J57" s="266" t="s">
        <v>10</v>
      </c>
      <c r="K57" s="97">
        <v>0.85119999999999996</v>
      </c>
      <c r="L57" s="108">
        <v>0.7</v>
      </c>
    </row>
    <row r="58" spans="2:12" x14ac:dyDescent="0.35">
      <c r="B58" s="92">
        <v>44866</v>
      </c>
      <c r="C58" s="103" t="s">
        <v>48</v>
      </c>
      <c r="D58" s="94">
        <v>0.91579999999999995</v>
      </c>
      <c r="E58" s="94">
        <v>0.74099999999999999</v>
      </c>
      <c r="F58" s="94">
        <v>0.96050000000000002</v>
      </c>
      <c r="G58" s="94">
        <v>0.86670000000000003</v>
      </c>
      <c r="H58" s="109" t="s">
        <v>10</v>
      </c>
      <c r="I58" s="94">
        <v>0.73329999999999995</v>
      </c>
      <c r="J58" s="266" t="s">
        <v>10</v>
      </c>
      <c r="K58" s="94">
        <v>0.92310000000000003</v>
      </c>
      <c r="L58" s="107">
        <v>0.8</v>
      </c>
    </row>
    <row r="59" spans="2:12" x14ac:dyDescent="0.35">
      <c r="B59" s="104">
        <v>44866</v>
      </c>
      <c r="C59" s="105" t="s">
        <v>49</v>
      </c>
      <c r="D59" s="97">
        <v>0.91579999999999995</v>
      </c>
      <c r="E59" s="97">
        <v>0.75700000000000001</v>
      </c>
      <c r="F59" s="97">
        <v>0.84970000000000001</v>
      </c>
      <c r="G59" s="97">
        <v>0.85189999999999999</v>
      </c>
      <c r="H59" s="145" t="s">
        <v>10</v>
      </c>
      <c r="I59" s="97">
        <v>0.73329999999999995</v>
      </c>
      <c r="J59" s="266" t="s">
        <v>10</v>
      </c>
      <c r="K59" s="97">
        <v>0.84030000000000005</v>
      </c>
      <c r="L59" s="108">
        <v>0.7</v>
      </c>
    </row>
    <row r="60" spans="2:12" x14ac:dyDescent="0.35">
      <c r="B60" s="92">
        <v>44896</v>
      </c>
      <c r="C60" s="103" t="s">
        <v>48</v>
      </c>
      <c r="D60" s="94">
        <v>0.90910000000000002</v>
      </c>
      <c r="E60" s="94">
        <v>0.8256</v>
      </c>
      <c r="F60" s="94">
        <v>0.95320000000000005</v>
      </c>
      <c r="G60" s="94">
        <v>0.85370000000000001</v>
      </c>
      <c r="H60" s="109" t="s">
        <v>10</v>
      </c>
      <c r="I60" s="94">
        <v>0.625</v>
      </c>
      <c r="J60" s="266" t="s">
        <v>10</v>
      </c>
      <c r="K60" s="94">
        <v>0.92759999999999998</v>
      </c>
      <c r="L60" s="95">
        <v>0.8</v>
      </c>
    </row>
    <row r="61" spans="2:12" x14ac:dyDescent="0.35">
      <c r="B61" s="92">
        <v>44896</v>
      </c>
      <c r="C61" s="105" t="s">
        <v>49</v>
      </c>
      <c r="D61" s="94">
        <v>0.90910000000000002</v>
      </c>
      <c r="E61" s="94">
        <v>0.87180000000000002</v>
      </c>
      <c r="F61" s="94">
        <v>0.8337</v>
      </c>
      <c r="G61" s="94">
        <v>0.86990000000000001</v>
      </c>
      <c r="H61" s="109" t="s">
        <v>10</v>
      </c>
      <c r="I61" s="94">
        <v>0.625</v>
      </c>
      <c r="J61" s="266" t="s">
        <v>10</v>
      </c>
      <c r="K61" s="94">
        <v>0.84350000000000003</v>
      </c>
      <c r="L61" s="95">
        <v>0.7</v>
      </c>
    </row>
    <row r="62" spans="2:12" x14ac:dyDescent="0.35">
      <c r="B62" s="261" t="s">
        <v>55</v>
      </c>
      <c r="C62" s="255" t="s">
        <v>48</v>
      </c>
      <c r="D62" s="262">
        <v>0.92259999999999998</v>
      </c>
      <c r="E62" s="262">
        <v>0.85760000000000003</v>
      </c>
      <c r="F62" s="262">
        <v>0.94499999999999995</v>
      </c>
      <c r="G62" s="262">
        <v>0.88070000000000004</v>
      </c>
      <c r="H62" s="263" t="s">
        <v>10</v>
      </c>
      <c r="I62" s="262">
        <v>0.9375</v>
      </c>
      <c r="J62" s="263" t="s">
        <v>10</v>
      </c>
      <c r="K62" s="262">
        <v>0.9274</v>
      </c>
      <c r="L62" s="259">
        <v>0.8</v>
      </c>
    </row>
    <row r="63" spans="2:12" x14ac:dyDescent="0.35">
      <c r="B63" s="261" t="s">
        <v>55</v>
      </c>
      <c r="C63" s="258" t="s">
        <v>49</v>
      </c>
      <c r="D63" s="264">
        <v>0.84289999999999998</v>
      </c>
      <c r="E63" s="264">
        <v>0.88890000000000002</v>
      </c>
      <c r="F63" s="264">
        <v>0.83550000000000002</v>
      </c>
      <c r="G63" s="264">
        <v>0.88990000000000002</v>
      </c>
      <c r="H63" s="265" t="s">
        <v>10</v>
      </c>
      <c r="I63" s="264">
        <v>0.85</v>
      </c>
      <c r="J63" s="263" t="s">
        <v>10</v>
      </c>
      <c r="K63" s="264">
        <v>0.84730000000000005</v>
      </c>
      <c r="L63" s="256">
        <v>0.7</v>
      </c>
    </row>
    <row r="64" spans="2:12" x14ac:dyDescent="0.35">
      <c r="B64" s="92">
        <v>44927</v>
      </c>
      <c r="C64" s="103" t="s">
        <v>48</v>
      </c>
      <c r="D64" s="94">
        <v>0.91859999999999997</v>
      </c>
      <c r="E64" s="94">
        <v>0.86860000000000004</v>
      </c>
      <c r="F64" s="94">
        <v>0.95289999999999997</v>
      </c>
      <c r="G64" s="94">
        <v>0.98380000000000001</v>
      </c>
      <c r="H64" s="109" t="s">
        <v>10</v>
      </c>
      <c r="I64" s="94">
        <v>0.6</v>
      </c>
      <c r="J64" s="266" t="s">
        <v>10</v>
      </c>
      <c r="K64" s="94">
        <v>0.94210000000000005</v>
      </c>
      <c r="L64" s="95">
        <v>0.8</v>
      </c>
    </row>
    <row r="65" spans="2:12" x14ac:dyDescent="0.35">
      <c r="B65" s="104">
        <v>44927</v>
      </c>
      <c r="C65" s="105" t="s">
        <v>49</v>
      </c>
      <c r="D65" s="97">
        <v>0.88370000000000004</v>
      </c>
      <c r="E65" s="97">
        <v>0.89139999999999997</v>
      </c>
      <c r="F65" s="97">
        <v>0.84750000000000003</v>
      </c>
      <c r="G65" s="97">
        <v>0.92310000000000003</v>
      </c>
      <c r="H65" s="145" t="s">
        <v>10</v>
      </c>
      <c r="I65" s="97">
        <v>0.6</v>
      </c>
      <c r="J65" s="266" t="s">
        <v>10</v>
      </c>
      <c r="K65" s="97">
        <v>0.85699999999999998</v>
      </c>
      <c r="L65" s="95">
        <v>0.7</v>
      </c>
    </row>
    <row r="66" spans="2:12" x14ac:dyDescent="0.35">
      <c r="B66" s="104">
        <v>44959</v>
      </c>
      <c r="C66" s="103" t="s">
        <v>48</v>
      </c>
      <c r="D66" s="94">
        <v>0.91349999999999998</v>
      </c>
      <c r="E66" s="94">
        <v>0.86519999999999997</v>
      </c>
      <c r="F66" s="94">
        <v>0.95169999999999999</v>
      </c>
      <c r="G66" s="94">
        <v>0.82399999999999995</v>
      </c>
      <c r="H66" s="109" t="s">
        <v>10</v>
      </c>
      <c r="I66" s="94">
        <v>0.75</v>
      </c>
      <c r="J66" s="266" t="s">
        <v>10</v>
      </c>
      <c r="K66" s="94">
        <v>0.93930000000000002</v>
      </c>
      <c r="L66" s="95">
        <v>0.8</v>
      </c>
    </row>
    <row r="67" spans="2:12" x14ac:dyDescent="0.35">
      <c r="B67" s="104">
        <v>44960</v>
      </c>
      <c r="C67" s="105" t="s">
        <v>49</v>
      </c>
      <c r="D67" s="94">
        <v>0.95179999999999998</v>
      </c>
      <c r="E67" s="94">
        <v>0.87390000000000001</v>
      </c>
      <c r="F67" s="94">
        <v>0.83140000000000003</v>
      </c>
      <c r="G67" s="94">
        <v>0.82399999999999995</v>
      </c>
      <c r="H67" s="109" t="s">
        <v>10</v>
      </c>
      <c r="I67" s="94">
        <v>0.75</v>
      </c>
      <c r="J67" s="266" t="s">
        <v>10</v>
      </c>
      <c r="K67" s="94">
        <v>0.84150000000000003</v>
      </c>
      <c r="L67" s="95">
        <v>0.7</v>
      </c>
    </row>
    <row r="68" spans="2:12" x14ac:dyDescent="0.35">
      <c r="B68" s="104">
        <v>44989</v>
      </c>
      <c r="C68" s="103" t="s">
        <v>48</v>
      </c>
      <c r="D68" s="94">
        <v>0.96299999999999997</v>
      </c>
      <c r="E68" s="94">
        <v>0.754</v>
      </c>
      <c r="F68" s="94">
        <v>0.96499999999999997</v>
      </c>
      <c r="G68" s="94">
        <v>0.83099999999999996</v>
      </c>
      <c r="H68" s="109" t="s">
        <v>10</v>
      </c>
      <c r="I68" s="94">
        <v>0.88900000000000001</v>
      </c>
      <c r="J68" s="266" t="s">
        <v>10</v>
      </c>
      <c r="K68" s="94">
        <v>0.91779999999999995</v>
      </c>
      <c r="L68" s="95">
        <v>0.8</v>
      </c>
    </row>
    <row r="69" spans="2:12" x14ac:dyDescent="0.35">
      <c r="B69" s="104">
        <v>44990</v>
      </c>
      <c r="C69" s="105" t="s">
        <v>49</v>
      </c>
      <c r="D69" s="94">
        <v>0.92600000000000005</v>
      </c>
      <c r="E69" s="94">
        <v>0.79800000000000004</v>
      </c>
      <c r="F69" s="94">
        <v>0.83299999999999996</v>
      </c>
      <c r="G69" s="94">
        <v>0.85299999999999998</v>
      </c>
      <c r="H69" s="109" t="s">
        <v>10</v>
      </c>
      <c r="I69" s="94">
        <v>1</v>
      </c>
      <c r="J69" s="266" t="s">
        <v>10</v>
      </c>
      <c r="K69" s="94">
        <v>0.82410000000000005</v>
      </c>
      <c r="L69" s="95">
        <v>0.7</v>
      </c>
    </row>
    <row r="70" spans="2:12" x14ac:dyDescent="0.35">
      <c r="B70" s="254" t="s">
        <v>56</v>
      </c>
      <c r="C70" s="255" t="s">
        <v>48</v>
      </c>
      <c r="D70" s="256">
        <v>0.92989999999999995</v>
      </c>
      <c r="E70" s="256">
        <v>0.82369999999999999</v>
      </c>
      <c r="F70" s="256">
        <v>0.95109999999999995</v>
      </c>
      <c r="G70" s="256">
        <v>0.86570000000000003</v>
      </c>
      <c r="H70" s="257" t="s">
        <v>10</v>
      </c>
      <c r="I70" s="256">
        <v>0.74060000000000004</v>
      </c>
      <c r="J70" s="257" t="s">
        <v>10</v>
      </c>
      <c r="K70" s="256">
        <v>0.92920000000000003</v>
      </c>
      <c r="L70" s="256">
        <v>0.8</v>
      </c>
    </row>
    <row r="71" spans="2:12" x14ac:dyDescent="0.35">
      <c r="B71" s="254" t="s">
        <v>56</v>
      </c>
      <c r="C71" s="258" t="s">
        <v>49</v>
      </c>
      <c r="D71" s="256">
        <v>0.91510000000000002</v>
      </c>
      <c r="E71" s="256">
        <v>0.84950000000000003</v>
      </c>
      <c r="F71" s="256">
        <v>0.83220000000000005</v>
      </c>
      <c r="G71" s="256">
        <v>0.86570000000000003</v>
      </c>
      <c r="H71" s="257" t="s">
        <v>10</v>
      </c>
      <c r="I71" s="256">
        <v>0.77780000000000005</v>
      </c>
      <c r="J71" s="257" t="s">
        <v>10</v>
      </c>
      <c r="K71" s="256">
        <v>0.84019999999999995</v>
      </c>
      <c r="L71" s="256">
        <v>0.7</v>
      </c>
    </row>
    <row r="72" spans="2:12" x14ac:dyDescent="0.35">
      <c r="B72" s="104">
        <v>45021</v>
      </c>
      <c r="C72" s="103" t="s">
        <v>48</v>
      </c>
      <c r="D72" s="94">
        <v>0.90700000000000003</v>
      </c>
      <c r="E72" s="94">
        <v>0.79900000000000004</v>
      </c>
      <c r="F72" s="94">
        <v>0.95699999999999996</v>
      </c>
      <c r="G72" s="94">
        <v>0.85399999999999998</v>
      </c>
      <c r="H72" s="109" t="s">
        <v>10</v>
      </c>
      <c r="I72" s="94">
        <v>0.8</v>
      </c>
      <c r="J72" s="109" t="s">
        <v>10</v>
      </c>
      <c r="K72" s="94">
        <v>0.90800000000000003</v>
      </c>
      <c r="L72" s="95">
        <v>0.8</v>
      </c>
    </row>
    <row r="73" spans="2:12" x14ac:dyDescent="0.35">
      <c r="B73" s="104">
        <v>45022</v>
      </c>
      <c r="C73" s="103" t="s">
        <v>49</v>
      </c>
      <c r="D73" s="94">
        <v>0.96</v>
      </c>
      <c r="E73" s="94">
        <v>0.80400000000000005</v>
      </c>
      <c r="F73" s="94">
        <v>0.84499999999999997</v>
      </c>
      <c r="G73" s="94">
        <v>0.88600000000000001</v>
      </c>
      <c r="H73" s="109" t="s">
        <v>10</v>
      </c>
      <c r="I73" s="94">
        <v>0.8</v>
      </c>
      <c r="J73" s="109" t="s">
        <v>10</v>
      </c>
      <c r="K73" s="94">
        <v>0.85099999999999998</v>
      </c>
      <c r="L73" s="95">
        <v>0.7</v>
      </c>
    </row>
    <row r="74" spans="2:12" x14ac:dyDescent="0.35">
      <c r="B74" s="104">
        <v>45053</v>
      </c>
      <c r="C74" s="103" t="s">
        <v>48</v>
      </c>
      <c r="D74" s="94">
        <v>0.95</v>
      </c>
      <c r="E74" s="94">
        <v>0.82299999999999995</v>
      </c>
      <c r="F74" s="94">
        <v>0.95499999999999996</v>
      </c>
      <c r="G74" s="94">
        <v>0.91400000000000003</v>
      </c>
      <c r="H74" s="109" t="s">
        <v>10</v>
      </c>
      <c r="I74" s="94">
        <v>1</v>
      </c>
      <c r="J74" s="109" t="s">
        <v>10</v>
      </c>
      <c r="K74" s="94">
        <v>0.93500000000000005</v>
      </c>
      <c r="L74" s="95">
        <v>0.8</v>
      </c>
    </row>
    <row r="75" spans="2:12" x14ac:dyDescent="0.35">
      <c r="B75" s="104">
        <v>45054</v>
      </c>
      <c r="C75" s="105" t="s">
        <v>49</v>
      </c>
      <c r="D75" s="97">
        <v>0.95</v>
      </c>
      <c r="E75" s="97">
        <v>0.84299999999999997</v>
      </c>
      <c r="F75" s="97">
        <v>0.83799999999999997</v>
      </c>
      <c r="G75" s="97">
        <v>0.90200000000000002</v>
      </c>
      <c r="H75" s="145" t="s">
        <v>10</v>
      </c>
      <c r="I75" s="94">
        <v>1</v>
      </c>
      <c r="J75" s="145" t="s">
        <v>10</v>
      </c>
      <c r="K75" s="97">
        <v>0.84899999999999998</v>
      </c>
      <c r="L75" s="95">
        <v>0.7</v>
      </c>
    </row>
    <row r="76" spans="2:12" x14ac:dyDescent="0.35">
      <c r="B76" s="104">
        <v>45084</v>
      </c>
      <c r="C76" s="103" t="s">
        <v>48</v>
      </c>
      <c r="D76" s="94">
        <v>0.90100000000000002</v>
      </c>
      <c r="E76" s="94">
        <v>0.83599999999999997</v>
      </c>
      <c r="F76" s="94">
        <v>0.95799999999999996</v>
      </c>
      <c r="G76" s="94">
        <v>0.92600000000000005</v>
      </c>
      <c r="H76" s="109" t="s">
        <v>10</v>
      </c>
      <c r="I76" s="94">
        <v>0.90100000000000002</v>
      </c>
      <c r="J76" s="109" t="s">
        <v>10</v>
      </c>
      <c r="K76" s="94">
        <v>0.93899999999999995</v>
      </c>
      <c r="L76" s="95">
        <v>0.8</v>
      </c>
    </row>
    <row r="77" spans="2:12" x14ac:dyDescent="0.35">
      <c r="B77" s="104">
        <v>45085</v>
      </c>
      <c r="C77" s="105" t="s">
        <v>49</v>
      </c>
      <c r="D77" s="97">
        <v>0.85899999999999999</v>
      </c>
      <c r="E77" s="97">
        <v>0.83099999999999996</v>
      </c>
      <c r="F77" s="97">
        <v>0.84599999999999997</v>
      </c>
      <c r="G77" s="97">
        <v>0.93600000000000005</v>
      </c>
      <c r="H77" s="145" t="s">
        <v>10</v>
      </c>
      <c r="I77" s="97">
        <v>0.85899999999999999</v>
      </c>
      <c r="J77" s="145" t="s">
        <v>10</v>
      </c>
      <c r="K77" s="97">
        <v>0.85499999999999998</v>
      </c>
      <c r="L77" s="95">
        <v>0.7</v>
      </c>
    </row>
    <row r="78" spans="2:12" x14ac:dyDescent="0.35">
      <c r="B78" s="261" t="s">
        <v>57</v>
      </c>
      <c r="C78" s="255" t="s">
        <v>48</v>
      </c>
      <c r="D78" s="262">
        <v>0.9204</v>
      </c>
      <c r="E78" s="262">
        <v>0.82030000000000003</v>
      </c>
      <c r="F78" s="262">
        <v>0.95699999999999996</v>
      </c>
      <c r="G78" s="262">
        <v>0.90390000000000004</v>
      </c>
      <c r="H78" s="263" t="s">
        <v>10</v>
      </c>
      <c r="I78" s="262">
        <v>0.88890000000000002</v>
      </c>
      <c r="J78" s="263" t="s">
        <v>10</v>
      </c>
      <c r="K78" s="262">
        <v>0.93140000000000001</v>
      </c>
      <c r="L78" s="259">
        <v>0.8</v>
      </c>
    </row>
    <row r="79" spans="2:12" x14ac:dyDescent="0.35">
      <c r="B79" s="261" t="s">
        <v>57</v>
      </c>
      <c r="C79" s="255" t="s">
        <v>49</v>
      </c>
      <c r="D79" s="262">
        <v>0.92479999999999996</v>
      </c>
      <c r="E79" s="262">
        <v>0.82799999999999996</v>
      </c>
      <c r="F79" s="262">
        <v>0.84260000000000002</v>
      </c>
      <c r="G79" s="262">
        <v>0.91210000000000002</v>
      </c>
      <c r="H79" s="263" t="s">
        <v>10</v>
      </c>
      <c r="I79" s="262">
        <v>0.94440000000000002</v>
      </c>
      <c r="J79" s="263" t="s">
        <v>10</v>
      </c>
      <c r="K79" s="262">
        <v>0.85189999999999999</v>
      </c>
      <c r="L79" s="259">
        <v>0.7</v>
      </c>
    </row>
    <row r="80" spans="2:12" x14ac:dyDescent="0.35">
      <c r="B80" s="92">
        <v>45114</v>
      </c>
      <c r="C80" s="103" t="s">
        <v>48</v>
      </c>
      <c r="D80" s="94">
        <v>0.88500000000000001</v>
      </c>
      <c r="E80" s="94">
        <v>0.79600000000000004</v>
      </c>
      <c r="F80" s="94">
        <v>0.95799999999999996</v>
      </c>
      <c r="G80" s="94">
        <v>0.93899999999999995</v>
      </c>
      <c r="H80" s="109" t="s">
        <v>10</v>
      </c>
      <c r="I80" s="94">
        <v>0.93799999999999994</v>
      </c>
      <c r="J80" s="109" t="s">
        <v>10</v>
      </c>
      <c r="K80" s="94">
        <v>0.93500000000000005</v>
      </c>
      <c r="L80" s="95">
        <v>0.8</v>
      </c>
    </row>
    <row r="81" spans="2:12" x14ac:dyDescent="0.35">
      <c r="B81" s="92">
        <v>45115</v>
      </c>
      <c r="C81" s="103" t="s">
        <v>49</v>
      </c>
      <c r="D81" s="94">
        <v>0.82299999999999995</v>
      </c>
      <c r="E81" s="94">
        <v>0.82099999999999995</v>
      </c>
      <c r="F81" s="94">
        <v>0.84</v>
      </c>
      <c r="G81" s="94">
        <v>0.92400000000000004</v>
      </c>
      <c r="H81" s="109" t="s">
        <v>10</v>
      </c>
      <c r="I81" s="94">
        <v>0.875</v>
      </c>
      <c r="J81" s="109" t="s">
        <v>10</v>
      </c>
      <c r="K81" s="94">
        <v>0.84399999999999997</v>
      </c>
      <c r="L81" s="95">
        <v>0.7</v>
      </c>
    </row>
    <row r="82" spans="2:12" x14ac:dyDescent="0.35">
      <c r="B82" s="92">
        <v>45145</v>
      </c>
      <c r="C82" s="103" t="s">
        <v>48</v>
      </c>
      <c r="D82" s="94">
        <v>0.9</v>
      </c>
      <c r="E82" s="94">
        <v>0.82799999999999996</v>
      </c>
      <c r="F82" s="94">
        <v>0.95</v>
      </c>
      <c r="G82" s="94">
        <v>0.90400000000000003</v>
      </c>
      <c r="H82" s="109" t="s">
        <v>10</v>
      </c>
      <c r="I82" s="109" t="s">
        <v>53</v>
      </c>
      <c r="J82" s="109" t="s">
        <v>10</v>
      </c>
      <c r="K82" s="94">
        <v>0.92900000000000005</v>
      </c>
      <c r="L82" s="95">
        <v>0.8</v>
      </c>
    </row>
    <row r="83" spans="2:12" x14ac:dyDescent="0.35">
      <c r="B83" s="92">
        <v>45146</v>
      </c>
      <c r="C83" s="103" t="s">
        <v>49</v>
      </c>
      <c r="D83" s="94">
        <v>0.89200000000000002</v>
      </c>
      <c r="E83" s="94">
        <v>0.82199999999999995</v>
      </c>
      <c r="F83" s="94">
        <v>0.83699999999999997</v>
      </c>
      <c r="G83" s="94">
        <v>0.91100000000000003</v>
      </c>
      <c r="H83" s="109" t="s">
        <v>10</v>
      </c>
      <c r="I83" s="109" t="s">
        <v>53</v>
      </c>
      <c r="J83" s="109" t="s">
        <v>10</v>
      </c>
      <c r="K83" s="94">
        <v>0.84499999999999997</v>
      </c>
      <c r="L83" s="95">
        <v>0.7</v>
      </c>
    </row>
    <row r="84" spans="2:12" x14ac:dyDescent="0.35">
      <c r="B84" s="92">
        <v>45176</v>
      </c>
      <c r="C84" s="103" t="s">
        <v>48</v>
      </c>
      <c r="D84" s="94">
        <v>0.91400000000000003</v>
      </c>
      <c r="E84" s="94">
        <v>0.752</v>
      </c>
      <c r="F84" s="94">
        <v>0.94799999999999995</v>
      </c>
      <c r="G84" s="94">
        <v>0.88500000000000001</v>
      </c>
      <c r="H84" s="109" t="s">
        <v>10</v>
      </c>
      <c r="I84" s="109" t="s">
        <v>53</v>
      </c>
      <c r="J84" s="109" t="s">
        <v>10</v>
      </c>
      <c r="K84" s="94">
        <v>0.91900000000000004</v>
      </c>
      <c r="L84" s="95">
        <v>0.8</v>
      </c>
    </row>
    <row r="85" spans="2:12" x14ac:dyDescent="0.35">
      <c r="B85" s="92">
        <v>45177</v>
      </c>
      <c r="C85" s="103" t="s">
        <v>49</v>
      </c>
      <c r="D85" s="94">
        <v>0.91400000000000003</v>
      </c>
      <c r="E85" s="94">
        <v>0.76400000000000001</v>
      </c>
      <c r="F85" s="94">
        <v>0.83</v>
      </c>
      <c r="G85" s="94">
        <v>0.91500000000000004</v>
      </c>
      <c r="H85" s="109" t="s">
        <v>10</v>
      </c>
      <c r="I85" s="109" t="s">
        <v>53</v>
      </c>
      <c r="J85" s="109" t="s">
        <v>10</v>
      </c>
      <c r="K85" s="94">
        <v>0.83499999999999996</v>
      </c>
      <c r="L85" s="95">
        <v>0.7</v>
      </c>
    </row>
    <row r="86" spans="2:12" x14ac:dyDescent="0.35">
      <c r="B86" s="261" t="s">
        <v>58</v>
      </c>
      <c r="C86" s="255" t="s">
        <v>48</v>
      </c>
      <c r="D86" s="262">
        <v>0.9</v>
      </c>
      <c r="E86" s="262">
        <v>0.79339999999999999</v>
      </c>
      <c r="F86" s="262">
        <v>0.95240000000000002</v>
      </c>
      <c r="G86" s="262">
        <v>0.90910000000000002</v>
      </c>
      <c r="H86" s="263" t="s">
        <v>10</v>
      </c>
      <c r="I86" s="262">
        <v>0.94740000000000002</v>
      </c>
      <c r="J86" s="263" t="s">
        <v>10</v>
      </c>
      <c r="K86" s="262">
        <v>0.92800000000000005</v>
      </c>
      <c r="L86" s="259">
        <v>0.8</v>
      </c>
    </row>
    <row r="87" spans="2:12" x14ac:dyDescent="0.35">
      <c r="B87" s="261" t="s">
        <v>58</v>
      </c>
      <c r="C87" s="255" t="s">
        <v>49</v>
      </c>
      <c r="D87" s="262">
        <v>0.87080000000000002</v>
      </c>
      <c r="E87" s="262">
        <v>0.8044</v>
      </c>
      <c r="F87" s="262">
        <v>0.83589999999999998</v>
      </c>
      <c r="G87" s="262">
        <v>0.91669999999999996</v>
      </c>
      <c r="H87" s="263" t="s">
        <v>10</v>
      </c>
      <c r="I87" s="262">
        <v>0.89470000000000005</v>
      </c>
      <c r="J87" s="263" t="s">
        <v>10</v>
      </c>
      <c r="K87" s="262">
        <v>0.84119999999999995</v>
      </c>
      <c r="L87" s="259">
        <v>0.7</v>
      </c>
    </row>
    <row r="88" spans="2:12" x14ac:dyDescent="0.35">
      <c r="B88" s="92">
        <v>45206</v>
      </c>
      <c r="C88" s="103" t="s">
        <v>48</v>
      </c>
      <c r="D88" s="94">
        <v>0.92600000000000005</v>
      </c>
      <c r="E88" s="94">
        <v>0.752</v>
      </c>
      <c r="F88" s="94">
        <v>0.95899999999999996</v>
      </c>
      <c r="G88" s="94">
        <v>0.88200000000000001</v>
      </c>
      <c r="H88" s="109" t="s">
        <v>10</v>
      </c>
      <c r="I88" s="109" t="s">
        <v>53</v>
      </c>
      <c r="J88" s="109" t="s">
        <v>10</v>
      </c>
      <c r="K88" s="94">
        <v>0.92700000000000005</v>
      </c>
      <c r="L88" s="95">
        <v>0.8</v>
      </c>
    </row>
    <row r="89" spans="2:12" x14ac:dyDescent="0.35">
      <c r="B89" s="92">
        <v>45207</v>
      </c>
      <c r="C89" s="103" t="s">
        <v>49</v>
      </c>
      <c r="D89" s="94">
        <v>0.91400000000000003</v>
      </c>
      <c r="E89" s="94">
        <v>0.76400000000000001</v>
      </c>
      <c r="F89" s="94">
        <v>0.83899999999999997</v>
      </c>
      <c r="G89" s="94">
        <v>0.83</v>
      </c>
      <c r="H89" s="109" t="s">
        <v>10</v>
      </c>
      <c r="I89" s="109" t="s">
        <v>53</v>
      </c>
      <c r="J89" s="109" t="s">
        <v>10</v>
      </c>
      <c r="K89" s="94">
        <v>0.84099999999999997</v>
      </c>
      <c r="L89" s="95">
        <v>0.7</v>
      </c>
    </row>
    <row r="90" spans="2:12" x14ac:dyDescent="0.35">
      <c r="B90" s="92">
        <v>45237</v>
      </c>
      <c r="C90" s="103" t="s">
        <v>48</v>
      </c>
      <c r="D90" s="94">
        <v>0.89600000000000002</v>
      </c>
      <c r="E90" s="94">
        <v>0.80700000000000005</v>
      </c>
      <c r="F90" s="94">
        <v>0.95899999999999996</v>
      </c>
      <c r="G90" s="94">
        <v>0.94799999999999995</v>
      </c>
      <c r="H90" s="109" t="s">
        <v>10</v>
      </c>
      <c r="I90" s="109" t="s">
        <v>53</v>
      </c>
      <c r="J90" s="109" t="s">
        <v>10</v>
      </c>
      <c r="K90" s="94">
        <v>0.92900000000000005</v>
      </c>
      <c r="L90" s="95">
        <v>0.8</v>
      </c>
    </row>
    <row r="91" spans="2:12" x14ac:dyDescent="0.35">
      <c r="B91" s="92">
        <v>45238</v>
      </c>
      <c r="C91" s="103" t="s">
        <v>49</v>
      </c>
      <c r="D91" s="94">
        <v>0.89600000000000002</v>
      </c>
      <c r="E91" s="94">
        <v>0.83299999999999996</v>
      </c>
      <c r="F91" s="94">
        <v>0.83</v>
      </c>
      <c r="G91" s="94">
        <v>0.92700000000000005</v>
      </c>
      <c r="H91" s="109" t="s">
        <v>10</v>
      </c>
      <c r="I91" s="109" t="s">
        <v>53</v>
      </c>
      <c r="J91" s="109" t="s">
        <v>10</v>
      </c>
      <c r="K91" s="94">
        <v>0.84099999999999997</v>
      </c>
      <c r="L91" s="95">
        <v>0.7</v>
      </c>
    </row>
    <row r="92" spans="2:12" x14ac:dyDescent="0.35">
      <c r="B92" s="92">
        <v>45267</v>
      </c>
      <c r="C92" s="103" t="s">
        <v>48</v>
      </c>
      <c r="D92" s="94">
        <v>0.94</v>
      </c>
      <c r="E92" s="94">
        <v>0.77</v>
      </c>
      <c r="F92" s="94">
        <v>0.94699999999999995</v>
      </c>
      <c r="G92" s="94">
        <v>0.76400000000000001</v>
      </c>
      <c r="H92" s="109" t="s">
        <v>10</v>
      </c>
      <c r="I92" s="109" t="s">
        <v>53</v>
      </c>
      <c r="J92" s="109" t="s">
        <v>10</v>
      </c>
      <c r="K92" s="94">
        <v>0.91200000000000003</v>
      </c>
      <c r="L92" s="95">
        <v>0.8</v>
      </c>
    </row>
    <row r="93" spans="2:12" x14ac:dyDescent="0.35">
      <c r="B93" s="92">
        <v>45268</v>
      </c>
      <c r="C93" s="103" t="s">
        <v>49</v>
      </c>
      <c r="D93" s="94">
        <v>0.96</v>
      </c>
      <c r="E93" s="94">
        <v>0.79800000000000004</v>
      </c>
      <c r="F93" s="94">
        <v>0.84699999999999998</v>
      </c>
      <c r="G93" s="94">
        <v>0.79800000000000004</v>
      </c>
      <c r="H93" s="109" t="s">
        <v>10</v>
      </c>
      <c r="I93" s="109" t="s">
        <v>53</v>
      </c>
      <c r="J93" s="109" t="s">
        <v>10</v>
      </c>
      <c r="K93" s="94">
        <v>0.84599999999999997</v>
      </c>
      <c r="L93" s="95">
        <v>0.7</v>
      </c>
    </row>
    <row r="94" spans="2:12" x14ac:dyDescent="0.35">
      <c r="B94" s="261" t="s">
        <v>59</v>
      </c>
      <c r="C94" s="255" t="s">
        <v>48</v>
      </c>
      <c r="D94" s="262">
        <v>0.93100000000000005</v>
      </c>
      <c r="E94" s="262">
        <v>0.80500000000000005</v>
      </c>
      <c r="F94" s="262">
        <v>0.94299999999999995</v>
      </c>
      <c r="G94" s="262">
        <v>0.82799999999999996</v>
      </c>
      <c r="H94" s="263" t="s">
        <v>10</v>
      </c>
      <c r="I94" s="262">
        <v>0.75</v>
      </c>
      <c r="J94" s="263" t="s">
        <v>10</v>
      </c>
      <c r="K94" s="262">
        <v>0.91500000000000004</v>
      </c>
      <c r="L94" s="259">
        <v>0.8</v>
      </c>
    </row>
    <row r="95" spans="2:12" x14ac:dyDescent="0.35">
      <c r="B95" s="261" t="s">
        <v>59</v>
      </c>
      <c r="C95" s="255" t="s">
        <v>49</v>
      </c>
      <c r="D95" s="262">
        <v>0.83799999999999997</v>
      </c>
      <c r="E95" s="262">
        <v>0.80800000000000005</v>
      </c>
      <c r="F95" s="262">
        <v>0.83799999999999997</v>
      </c>
      <c r="G95" s="262">
        <v>0.88300000000000001</v>
      </c>
      <c r="H95" s="263" t="s">
        <v>10</v>
      </c>
      <c r="I95" s="262">
        <v>0.85699999999999998</v>
      </c>
      <c r="J95" s="263" t="s">
        <v>10</v>
      </c>
      <c r="K95" s="262">
        <v>0.84299999999999997</v>
      </c>
      <c r="L95" s="259">
        <v>0.7</v>
      </c>
    </row>
    <row r="96" spans="2:12" x14ac:dyDescent="0.35">
      <c r="B96" s="92">
        <v>45298</v>
      </c>
      <c r="C96" s="103" t="s">
        <v>48</v>
      </c>
      <c r="D96" s="94">
        <v>0.95009999999999994</v>
      </c>
      <c r="E96" s="94">
        <v>0.79900000000000004</v>
      </c>
      <c r="F96" s="94">
        <v>0.95399999999999996</v>
      </c>
      <c r="G96" s="94">
        <v>0.9</v>
      </c>
      <c r="H96" s="224">
        <v>0.95099999999999996</v>
      </c>
      <c r="I96" s="109" t="s">
        <v>53</v>
      </c>
      <c r="J96" s="109" t="s">
        <v>10</v>
      </c>
      <c r="K96" s="94">
        <v>0.93400000000000005</v>
      </c>
      <c r="L96" s="95">
        <v>0.9</v>
      </c>
    </row>
    <row r="97" spans="2:12" x14ac:dyDescent="0.35">
      <c r="B97" s="92">
        <v>45299</v>
      </c>
      <c r="C97" s="103" t="s">
        <v>49</v>
      </c>
      <c r="D97" s="94">
        <v>0.93200000000000005</v>
      </c>
      <c r="E97" s="94">
        <v>0.82599999999999996</v>
      </c>
      <c r="F97" s="94">
        <v>0.82699999999999996</v>
      </c>
      <c r="G97" s="94">
        <v>0.88900000000000001</v>
      </c>
      <c r="H97" s="224">
        <v>0.92700000000000005</v>
      </c>
      <c r="I97" s="109" t="s">
        <v>53</v>
      </c>
      <c r="J97" s="109" t="s">
        <v>10</v>
      </c>
      <c r="K97" s="94">
        <v>0.84399999999999997</v>
      </c>
      <c r="L97" s="95">
        <v>0.7</v>
      </c>
    </row>
    <row r="98" spans="2:12" x14ac:dyDescent="0.35">
      <c r="B98" s="92">
        <v>45329</v>
      </c>
      <c r="C98" s="103" t="s">
        <v>48</v>
      </c>
      <c r="D98" s="94">
        <v>0.92600000000000005</v>
      </c>
      <c r="E98" s="94">
        <v>0.68600000000000005</v>
      </c>
      <c r="F98" s="94">
        <v>0.95499999999999996</v>
      </c>
      <c r="G98" s="94">
        <v>0.88500000000000001</v>
      </c>
      <c r="H98" s="224">
        <v>0.90200000000000002</v>
      </c>
      <c r="I98" s="109" t="s">
        <v>53</v>
      </c>
      <c r="J98" s="109" t="s">
        <v>10</v>
      </c>
      <c r="K98" s="94">
        <v>0.91900000000000004</v>
      </c>
      <c r="L98" s="95">
        <v>0.9</v>
      </c>
    </row>
    <row r="99" spans="2:12" x14ac:dyDescent="0.35">
      <c r="B99" s="92">
        <v>45330</v>
      </c>
      <c r="C99" s="103" t="s">
        <v>49</v>
      </c>
      <c r="D99" s="94">
        <v>0.90700000000000003</v>
      </c>
      <c r="E99" s="94">
        <v>0.73099999999999998</v>
      </c>
      <c r="F99" s="94">
        <v>0.82899999999999996</v>
      </c>
      <c r="G99" s="94">
        <v>0.87</v>
      </c>
      <c r="H99" s="224">
        <v>0.88700000000000001</v>
      </c>
      <c r="I99" s="109" t="s">
        <v>53</v>
      </c>
      <c r="J99" s="109" t="s">
        <v>10</v>
      </c>
      <c r="K99" s="94">
        <v>0.83</v>
      </c>
      <c r="L99" s="95">
        <v>0.7</v>
      </c>
    </row>
    <row r="100" spans="2:12" x14ac:dyDescent="0.35">
      <c r="B100" s="92">
        <v>45360</v>
      </c>
      <c r="C100" s="103" t="s">
        <v>48</v>
      </c>
      <c r="D100" s="94">
        <v>0.92400000000000004</v>
      </c>
      <c r="E100" s="94">
        <v>0.71899999999999997</v>
      </c>
      <c r="F100" s="94">
        <v>0.96299999999999997</v>
      </c>
      <c r="G100" s="94">
        <v>0.84799999999999998</v>
      </c>
      <c r="H100" s="224">
        <v>0.91700000000000004</v>
      </c>
      <c r="I100" s="224">
        <v>0.83299999999999996</v>
      </c>
      <c r="J100" s="109" t="s">
        <v>10</v>
      </c>
      <c r="K100" s="94">
        <v>0.92800000000000005</v>
      </c>
      <c r="L100" s="95">
        <v>0.9</v>
      </c>
    </row>
    <row r="101" spans="2:12" x14ac:dyDescent="0.35">
      <c r="B101" s="92">
        <v>45361</v>
      </c>
      <c r="C101" s="103" t="s">
        <v>49</v>
      </c>
      <c r="D101" s="94">
        <v>0.92400000000000004</v>
      </c>
      <c r="E101" s="94">
        <v>0.70599999999999996</v>
      </c>
      <c r="F101" s="94">
        <v>0.873</v>
      </c>
      <c r="G101" s="94">
        <v>0.85699999999999998</v>
      </c>
      <c r="H101" s="224">
        <v>0.90600000000000003</v>
      </c>
      <c r="I101" s="224">
        <v>0.66700000000000004</v>
      </c>
      <c r="J101" s="109" t="s">
        <v>10</v>
      </c>
      <c r="K101" s="94">
        <v>0.85799999999999998</v>
      </c>
      <c r="L101" s="95">
        <v>0.7</v>
      </c>
    </row>
    <row r="102" spans="2:12" x14ac:dyDescent="0.35">
      <c r="B102" s="261" t="s">
        <v>60</v>
      </c>
      <c r="C102" s="255" t="s">
        <v>48</v>
      </c>
      <c r="D102" s="262">
        <v>0.92500000000000004</v>
      </c>
      <c r="E102" s="262">
        <v>0.73799999999999999</v>
      </c>
      <c r="F102" s="262">
        <v>0.95699999999999996</v>
      </c>
      <c r="G102" s="262">
        <v>0.877</v>
      </c>
      <c r="H102" s="267">
        <v>0.92300000000000004</v>
      </c>
      <c r="I102" s="262">
        <v>0.84599999999999997</v>
      </c>
      <c r="J102" s="263" t="s">
        <v>10</v>
      </c>
      <c r="K102" s="262">
        <v>0.92600000000000005</v>
      </c>
      <c r="L102" s="259">
        <v>0.9</v>
      </c>
    </row>
    <row r="103" spans="2:12" x14ac:dyDescent="0.35">
      <c r="B103" s="261" t="s">
        <v>60</v>
      </c>
      <c r="C103" s="255" t="s">
        <v>49</v>
      </c>
      <c r="D103" s="262">
        <v>0.91400000000000003</v>
      </c>
      <c r="E103" s="262">
        <v>0.75900000000000001</v>
      </c>
      <c r="F103" s="262">
        <v>0.84299999999999997</v>
      </c>
      <c r="G103" s="262">
        <v>0.871</v>
      </c>
      <c r="H103" s="267">
        <v>0.90600000000000003</v>
      </c>
      <c r="I103" s="262">
        <v>0.75</v>
      </c>
      <c r="J103" s="263" t="s">
        <v>10</v>
      </c>
      <c r="K103" s="262">
        <v>0.84299999999999997</v>
      </c>
      <c r="L103" s="259">
        <v>0.7</v>
      </c>
    </row>
    <row r="104" spans="2:12" x14ac:dyDescent="0.35">
      <c r="B104" s="92">
        <v>45391</v>
      </c>
      <c r="C104" s="103" t="s">
        <v>48</v>
      </c>
      <c r="D104" s="94">
        <v>0.95</v>
      </c>
      <c r="E104" s="94">
        <v>0.76</v>
      </c>
      <c r="F104" s="94">
        <v>0.96</v>
      </c>
      <c r="G104" s="94">
        <v>0.79</v>
      </c>
      <c r="H104" s="224">
        <v>0.91</v>
      </c>
      <c r="I104" s="224">
        <v>1</v>
      </c>
      <c r="J104" s="224">
        <v>1</v>
      </c>
      <c r="K104" s="224">
        <v>0.94</v>
      </c>
      <c r="L104" s="95">
        <v>0.9</v>
      </c>
    </row>
    <row r="105" spans="2:12" x14ac:dyDescent="0.35">
      <c r="B105" s="104">
        <v>45392</v>
      </c>
      <c r="C105" s="105" t="s">
        <v>49</v>
      </c>
      <c r="D105" s="97">
        <v>0.93</v>
      </c>
      <c r="E105" s="97">
        <v>0.8</v>
      </c>
      <c r="F105" s="97">
        <v>0.85</v>
      </c>
      <c r="G105" s="97">
        <v>0.82</v>
      </c>
      <c r="H105" s="268">
        <v>0.88</v>
      </c>
      <c r="I105" s="268">
        <v>1</v>
      </c>
      <c r="J105" s="224">
        <v>1</v>
      </c>
      <c r="K105" s="268">
        <v>0.85</v>
      </c>
      <c r="L105" s="95">
        <v>0.7</v>
      </c>
    </row>
    <row r="106" spans="2:12" x14ac:dyDescent="0.35">
      <c r="B106" s="92">
        <v>45421</v>
      </c>
      <c r="C106" s="103" t="s">
        <v>48</v>
      </c>
      <c r="D106" s="94">
        <v>0.92</v>
      </c>
      <c r="E106" s="94">
        <v>0.75</v>
      </c>
      <c r="F106" s="94">
        <v>0.95</v>
      </c>
      <c r="G106" s="94">
        <v>0.79</v>
      </c>
      <c r="H106" s="224">
        <v>0.96</v>
      </c>
      <c r="I106" s="224">
        <v>0.86</v>
      </c>
      <c r="J106" s="224">
        <v>0.78</v>
      </c>
      <c r="K106" s="224">
        <v>0.92</v>
      </c>
      <c r="L106" s="95">
        <v>0.9</v>
      </c>
    </row>
    <row r="107" spans="2:12" x14ac:dyDescent="0.35">
      <c r="B107" s="92">
        <v>45422</v>
      </c>
      <c r="C107" s="105" t="s">
        <v>49</v>
      </c>
      <c r="D107" s="97">
        <v>0.94</v>
      </c>
      <c r="E107" s="97">
        <v>0.78</v>
      </c>
      <c r="F107" s="97">
        <v>0.84</v>
      </c>
      <c r="G107" s="97">
        <v>0.8</v>
      </c>
      <c r="H107" s="268">
        <v>0.94</v>
      </c>
      <c r="I107" s="268">
        <v>0.86</v>
      </c>
      <c r="J107" s="268">
        <v>0.67</v>
      </c>
      <c r="K107" s="268">
        <v>0.84</v>
      </c>
      <c r="L107" s="106">
        <v>0.7</v>
      </c>
    </row>
    <row r="108" spans="2:12" x14ac:dyDescent="0.35">
      <c r="B108" s="92">
        <v>45454</v>
      </c>
      <c r="C108" s="103" t="s">
        <v>48</v>
      </c>
      <c r="D108" s="94">
        <v>0.91</v>
      </c>
      <c r="E108" s="94">
        <v>0.74</v>
      </c>
      <c r="F108" s="94">
        <v>0.96</v>
      </c>
      <c r="G108" s="94">
        <v>0.86</v>
      </c>
      <c r="H108" s="224">
        <v>0.93</v>
      </c>
      <c r="I108" s="224">
        <v>0.71</v>
      </c>
      <c r="J108" s="224">
        <v>0.94</v>
      </c>
      <c r="K108" s="224">
        <v>0.93</v>
      </c>
      <c r="L108" s="95">
        <v>0.5</v>
      </c>
    </row>
    <row r="109" spans="2:12" x14ac:dyDescent="0.35">
      <c r="B109" s="92">
        <v>45455</v>
      </c>
      <c r="C109" s="105" t="s">
        <v>49</v>
      </c>
      <c r="D109" s="97">
        <v>0.91</v>
      </c>
      <c r="E109" s="97">
        <v>0.82</v>
      </c>
      <c r="F109" s="97">
        <v>0.85</v>
      </c>
      <c r="G109" s="97">
        <v>0.82</v>
      </c>
      <c r="H109" s="268">
        <v>0.93</v>
      </c>
      <c r="I109" s="268">
        <v>0.86</v>
      </c>
      <c r="J109" s="268">
        <v>0.97</v>
      </c>
      <c r="K109" s="268">
        <v>0.86</v>
      </c>
      <c r="L109" s="106">
        <v>0.3</v>
      </c>
    </row>
    <row r="110" spans="2:12" x14ac:dyDescent="0.35">
      <c r="B110" s="261" t="s">
        <v>182</v>
      </c>
      <c r="C110" s="255" t="s">
        <v>48</v>
      </c>
      <c r="D110" s="262">
        <v>0.93</v>
      </c>
      <c r="E110" s="262">
        <v>0.75</v>
      </c>
      <c r="F110" s="262">
        <v>0.96</v>
      </c>
      <c r="G110" s="262">
        <v>0.81</v>
      </c>
      <c r="H110" s="267">
        <v>0.94</v>
      </c>
      <c r="I110" s="267">
        <v>0.87</v>
      </c>
      <c r="J110" s="267">
        <v>0.91</v>
      </c>
      <c r="K110" s="267">
        <v>0.93</v>
      </c>
      <c r="L110" s="259">
        <v>0.9</v>
      </c>
    </row>
    <row r="111" spans="2:12" x14ac:dyDescent="0.35">
      <c r="B111" s="261" t="s">
        <v>182</v>
      </c>
      <c r="C111" s="258" t="s">
        <v>49</v>
      </c>
      <c r="D111" s="264">
        <v>0.93</v>
      </c>
      <c r="E111" s="264">
        <v>0.8</v>
      </c>
      <c r="F111" s="264">
        <v>0.84</v>
      </c>
      <c r="G111" s="264">
        <v>0.81</v>
      </c>
      <c r="H111" s="269">
        <v>0.92</v>
      </c>
      <c r="I111" s="269">
        <v>0.91</v>
      </c>
      <c r="J111" s="269">
        <v>0.92</v>
      </c>
      <c r="K111" s="269">
        <v>0.85</v>
      </c>
      <c r="L111" s="256">
        <v>0.7</v>
      </c>
    </row>
    <row r="112" spans="2:12" x14ac:dyDescent="0.35">
      <c r="B112" s="226"/>
      <c r="C112" s="227"/>
      <c r="D112" s="198"/>
      <c r="E112" s="198"/>
      <c r="F112" s="198"/>
      <c r="G112" s="198"/>
      <c r="H112" s="199"/>
      <c r="I112" s="198"/>
      <c r="J112" s="199"/>
      <c r="K112" s="198"/>
      <c r="L112" s="198"/>
    </row>
    <row r="113" spans="2:8" x14ac:dyDescent="0.35">
      <c r="B113" s="110" t="s">
        <v>48</v>
      </c>
      <c r="C113" s="65" t="s">
        <v>187</v>
      </c>
      <c r="G113" s="209"/>
      <c r="H113" s="65"/>
    </row>
    <row r="114" spans="2:8" x14ac:dyDescent="0.35">
      <c r="B114" s="110" t="s">
        <v>49</v>
      </c>
      <c r="C114" s="65" t="s">
        <v>61</v>
      </c>
      <c r="G114" s="209"/>
      <c r="H114" s="65"/>
    </row>
    <row r="115" spans="2:8" x14ac:dyDescent="0.35">
      <c r="B115" s="110"/>
      <c r="G115" s="209"/>
      <c r="H115" s="65"/>
    </row>
    <row r="116" spans="2:8" x14ac:dyDescent="0.35">
      <c r="B116" s="114" t="s">
        <v>13</v>
      </c>
      <c r="G116" s="209"/>
      <c r="H116" s="65"/>
    </row>
    <row r="117" spans="2:8" x14ac:dyDescent="0.35">
      <c r="B117" s="271" t="s">
        <v>188</v>
      </c>
      <c r="G117" s="209"/>
      <c r="H117" s="65"/>
    </row>
    <row r="118" spans="2:8" x14ac:dyDescent="0.35">
      <c r="B118" s="271" t="s">
        <v>189</v>
      </c>
      <c r="G118" s="209"/>
      <c r="H118" s="65"/>
    </row>
    <row r="119" spans="2:8" x14ac:dyDescent="0.35">
      <c r="B119" s="271" t="s">
        <v>190</v>
      </c>
      <c r="G119" s="209"/>
      <c r="H119" s="65"/>
    </row>
    <row r="120" spans="2:8" x14ac:dyDescent="0.35">
      <c r="B120" s="271" t="s">
        <v>191</v>
      </c>
      <c r="G120" s="209"/>
      <c r="H120" s="65"/>
    </row>
  </sheetData>
  <sheetProtection algorithmName="SHA-512" hashValue="UReBlLGySI8kybn8QNHUTJwQ+ezBVdetptWRC8ewvAfNQMv+eADXMSTo5XtEJ4bgrhvkpBnU6/4k1zWTkgrnHA==" saltValue="/odYqCXuvCBK4+yM41gX/w==" spinCount="100000" sheet="1" objects="1" scenarios="1"/>
  <mergeCells count="2">
    <mergeCell ref="B6:L6"/>
    <mergeCell ref="B5:K5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82C44"/>
  </sheetPr>
  <dimension ref="A1:U91"/>
  <sheetViews>
    <sheetView showGridLines="0" topLeftCell="I1" zoomScale="70" zoomScaleNormal="70" workbookViewId="0">
      <selection activeCell="S72" sqref="S72"/>
    </sheetView>
  </sheetViews>
  <sheetFormatPr baseColWidth="10" defaultColWidth="9.1796875" defaultRowHeight="14.5" x14ac:dyDescent="0.35"/>
  <cols>
    <col min="1" max="1" width="3.08984375" customWidth="1"/>
    <col min="2" max="2" width="15.54296875" style="6" customWidth="1"/>
    <col min="3" max="3" width="14" bestFit="1" customWidth="1"/>
    <col min="4" max="4" width="20" bestFit="1" customWidth="1"/>
    <col min="5" max="5" width="19.453125" customWidth="1"/>
    <col min="6" max="8" width="16.7265625" customWidth="1"/>
    <col min="9" max="12" width="18" customWidth="1"/>
    <col min="13" max="13" width="15.1796875" bestFit="1" customWidth="1"/>
    <col min="14" max="14" width="21.7265625" customWidth="1"/>
    <col min="15" max="15" width="19" style="4" customWidth="1"/>
    <col min="16" max="16" width="21.81640625" style="4" customWidth="1"/>
    <col min="17" max="17" width="26.54296875" style="5" customWidth="1"/>
    <col min="18" max="18" width="20.54296875" style="5" customWidth="1"/>
    <col min="19" max="19" width="27.54296875" customWidth="1"/>
  </cols>
  <sheetData>
    <row r="1" spans="2:21" ht="50.15" customHeight="1" x14ac:dyDescent="0.35"/>
    <row r="2" spans="2:21" ht="20.149999999999999" customHeight="1" x14ac:dyDescent="0.45">
      <c r="B2" s="273" t="s">
        <v>194</v>
      </c>
      <c r="C2" s="272"/>
      <c r="D2" s="272"/>
      <c r="E2" s="272"/>
      <c r="F2" s="272"/>
      <c r="G2" s="272"/>
      <c r="H2" s="272"/>
      <c r="I2" s="272"/>
      <c r="J2" s="272"/>
      <c r="K2" s="272"/>
      <c r="L2" s="15"/>
      <c r="M2" s="15"/>
      <c r="N2" s="15"/>
      <c r="O2" s="16"/>
      <c r="P2" s="16"/>
      <c r="Q2" s="17"/>
      <c r="R2" s="17"/>
      <c r="S2" s="15"/>
      <c r="T2" s="15"/>
      <c r="U2" s="15"/>
    </row>
    <row r="3" spans="2:21" ht="30" customHeight="1" x14ac:dyDescent="0.35">
      <c r="B3" s="47"/>
      <c r="C3" s="282" t="s">
        <v>62</v>
      </c>
      <c r="D3" s="282"/>
      <c r="E3" s="282"/>
      <c r="F3" s="282"/>
      <c r="G3" s="282"/>
      <c r="H3" s="282"/>
      <c r="I3" s="282"/>
      <c r="J3" s="282" t="s">
        <v>63</v>
      </c>
      <c r="K3" s="282"/>
      <c r="L3" s="283" t="s">
        <v>64</v>
      </c>
      <c r="M3" s="284"/>
      <c r="N3" s="284"/>
      <c r="O3" s="284"/>
      <c r="P3" s="285"/>
      <c r="Q3" s="286" t="s">
        <v>65</v>
      </c>
      <c r="R3" s="286"/>
      <c r="S3" s="286"/>
    </row>
    <row r="4" spans="2:21" ht="38.25" customHeight="1" x14ac:dyDescent="0.35">
      <c r="B4" s="24" t="s">
        <v>1</v>
      </c>
      <c r="C4" s="18" t="s">
        <v>66</v>
      </c>
      <c r="D4" s="18" t="s">
        <v>67</v>
      </c>
      <c r="E4" s="18" t="s">
        <v>68</v>
      </c>
      <c r="F4" s="18" t="s">
        <v>69</v>
      </c>
      <c r="G4" s="18" t="s">
        <v>70</v>
      </c>
      <c r="H4" s="228" t="s">
        <v>71</v>
      </c>
      <c r="I4" s="18" t="s">
        <v>72</v>
      </c>
      <c r="J4" s="18" t="s">
        <v>73</v>
      </c>
      <c r="K4" s="18" t="s">
        <v>74</v>
      </c>
      <c r="L4" s="18" t="s">
        <v>75</v>
      </c>
      <c r="M4" s="18" t="s">
        <v>76</v>
      </c>
      <c r="N4" s="18" t="s">
        <v>77</v>
      </c>
      <c r="O4" s="19" t="s">
        <v>78</v>
      </c>
      <c r="P4" s="19" t="s">
        <v>79</v>
      </c>
      <c r="Q4" s="23" t="s">
        <v>40</v>
      </c>
      <c r="R4" s="23" t="s">
        <v>80</v>
      </c>
      <c r="S4" s="152" t="s">
        <v>81</v>
      </c>
    </row>
    <row r="5" spans="2:21" ht="15.5" x14ac:dyDescent="0.35">
      <c r="B5" s="13">
        <v>44044</v>
      </c>
      <c r="C5" s="155">
        <v>129</v>
      </c>
      <c r="D5" s="155">
        <v>128</v>
      </c>
      <c r="E5" s="155">
        <v>1</v>
      </c>
      <c r="F5" s="155">
        <v>7</v>
      </c>
      <c r="G5" s="155">
        <v>63</v>
      </c>
      <c r="H5" s="229">
        <v>52.333329999999997</v>
      </c>
      <c r="I5" s="155">
        <v>364</v>
      </c>
      <c r="J5" s="155">
        <v>63</v>
      </c>
      <c r="K5" s="155">
        <v>0</v>
      </c>
      <c r="L5" s="155">
        <v>3</v>
      </c>
      <c r="M5" s="155">
        <v>34</v>
      </c>
      <c r="N5" s="155">
        <v>26</v>
      </c>
      <c r="O5" s="10">
        <f t="shared" ref="O5:O58" si="0">+M5/(M5+N5)</f>
        <v>0.56666666666666665</v>
      </c>
      <c r="P5" s="10">
        <f t="shared" ref="P5:P58" si="1">+N5/(M5+N5)</f>
        <v>0.43333333333333335</v>
      </c>
      <c r="Q5" s="11">
        <v>853775.81</v>
      </c>
      <c r="R5" s="11">
        <f t="shared" ref="R5:R58" si="2">+Q5/S5</f>
        <v>34151.032400000004</v>
      </c>
      <c r="S5" s="156">
        <v>25</v>
      </c>
    </row>
    <row r="6" spans="2:21" ht="15.5" x14ac:dyDescent="0.35">
      <c r="B6" s="13">
        <v>44075</v>
      </c>
      <c r="C6" s="155">
        <v>184</v>
      </c>
      <c r="D6" s="155">
        <v>184</v>
      </c>
      <c r="E6" s="155">
        <v>0</v>
      </c>
      <c r="F6" s="155">
        <v>5</v>
      </c>
      <c r="G6" s="155">
        <v>63</v>
      </c>
      <c r="H6" s="229">
        <v>66.142859999999999</v>
      </c>
      <c r="I6" s="155">
        <v>480</v>
      </c>
      <c r="J6" s="155">
        <v>55</v>
      </c>
      <c r="K6" s="155">
        <v>1</v>
      </c>
      <c r="L6" s="155">
        <v>8</v>
      </c>
      <c r="M6" s="155">
        <v>39</v>
      </c>
      <c r="N6" s="155">
        <v>8</v>
      </c>
      <c r="O6" s="10">
        <f t="shared" si="0"/>
        <v>0.82978723404255317</v>
      </c>
      <c r="P6" s="10">
        <f t="shared" si="1"/>
        <v>0.1702127659574468</v>
      </c>
      <c r="Q6" s="11">
        <v>897793.62</v>
      </c>
      <c r="R6" s="11">
        <f t="shared" si="2"/>
        <v>33251.615555555552</v>
      </c>
      <c r="S6" s="156">
        <v>27</v>
      </c>
    </row>
    <row r="7" spans="2:21" s="42" customFormat="1" ht="15.5" x14ac:dyDescent="0.35">
      <c r="B7" s="69" t="s">
        <v>82</v>
      </c>
      <c r="C7" s="157">
        <f>+SUM(C5:C6)</f>
        <v>313</v>
      </c>
      <c r="D7" s="157">
        <f>+SUM(D5:D6)</f>
        <v>312</v>
      </c>
      <c r="E7" s="157">
        <f>+SUM(E5:E6)</f>
        <v>1</v>
      </c>
      <c r="F7" s="157">
        <f>+SUM(F5:F6)</f>
        <v>12</v>
      </c>
      <c r="G7" s="157">
        <f>+SUM(G5:G6)</f>
        <v>126</v>
      </c>
      <c r="H7" s="230">
        <f>+AVERAGE(H5:H6)</f>
        <v>59.238095000000001</v>
      </c>
      <c r="I7" s="158">
        <f>+I6</f>
        <v>480</v>
      </c>
      <c r="J7" s="159">
        <f>+SUM(J5:J6)</f>
        <v>118</v>
      </c>
      <c r="K7" s="157">
        <f>+SUM(K5:K6)</f>
        <v>1</v>
      </c>
      <c r="L7" s="157">
        <f>+SUM(L5:L6)</f>
        <v>11</v>
      </c>
      <c r="M7" s="159">
        <f>+SUM(M4:M6)</f>
        <v>73</v>
      </c>
      <c r="N7" s="159">
        <f>+SUM(N4:N6)</f>
        <v>34</v>
      </c>
      <c r="O7" s="79">
        <f t="shared" si="0"/>
        <v>0.68224299065420557</v>
      </c>
      <c r="P7" s="79">
        <f t="shared" si="1"/>
        <v>0.31775700934579437</v>
      </c>
      <c r="Q7" s="80">
        <f>+SUM(Q4:Q6)</f>
        <v>1751569.4300000002</v>
      </c>
      <c r="R7" s="160">
        <f t="shared" si="2"/>
        <v>33684.027500000004</v>
      </c>
      <c r="S7" s="161">
        <f>+SUM(S4:S6)</f>
        <v>52</v>
      </c>
    </row>
    <row r="8" spans="2:21" ht="15.5" x14ac:dyDescent="0.35">
      <c r="B8" s="13">
        <v>44105</v>
      </c>
      <c r="C8" s="155">
        <v>211</v>
      </c>
      <c r="D8" s="155">
        <v>211</v>
      </c>
      <c r="E8" s="155">
        <v>0</v>
      </c>
      <c r="F8" s="155">
        <v>11</v>
      </c>
      <c r="G8" s="155">
        <v>164</v>
      </c>
      <c r="H8" s="229">
        <v>78.335369999999998</v>
      </c>
      <c r="I8" s="155">
        <v>516</v>
      </c>
      <c r="J8" s="155">
        <v>164</v>
      </c>
      <c r="K8" s="155">
        <v>0</v>
      </c>
      <c r="L8" s="155">
        <v>17</v>
      </c>
      <c r="M8" s="155">
        <v>82</v>
      </c>
      <c r="N8" s="155">
        <v>65</v>
      </c>
      <c r="O8" s="10">
        <f t="shared" si="0"/>
        <v>0.55782312925170063</v>
      </c>
      <c r="P8" s="10">
        <f t="shared" si="1"/>
        <v>0.44217687074829931</v>
      </c>
      <c r="Q8" s="11">
        <v>11105608.82</v>
      </c>
      <c r="R8" s="11">
        <f t="shared" si="2"/>
        <v>150075.79486486487</v>
      </c>
      <c r="S8" s="156">
        <v>74</v>
      </c>
    </row>
    <row r="9" spans="2:21" ht="15.5" x14ac:dyDescent="0.35">
      <c r="B9" s="13">
        <v>44136</v>
      </c>
      <c r="C9" s="155">
        <v>235</v>
      </c>
      <c r="D9" s="155">
        <v>235</v>
      </c>
      <c r="E9" s="155">
        <v>0</v>
      </c>
      <c r="F9" s="155">
        <v>6</v>
      </c>
      <c r="G9" s="155">
        <v>140</v>
      </c>
      <c r="H9" s="229">
        <v>98.928569999999993</v>
      </c>
      <c r="I9" s="155">
        <v>605</v>
      </c>
      <c r="J9" s="155">
        <v>140</v>
      </c>
      <c r="K9" s="155">
        <v>0</v>
      </c>
      <c r="L9" s="155">
        <v>2</v>
      </c>
      <c r="M9" s="155">
        <v>116</v>
      </c>
      <c r="N9" s="155">
        <v>22</v>
      </c>
      <c r="O9" s="10">
        <f t="shared" si="0"/>
        <v>0.84057971014492749</v>
      </c>
      <c r="P9" s="10">
        <f t="shared" si="1"/>
        <v>0.15942028985507245</v>
      </c>
      <c r="Q9" s="11">
        <v>3875745.12</v>
      </c>
      <c r="R9" s="11">
        <f t="shared" si="2"/>
        <v>35557.294678899081</v>
      </c>
      <c r="S9" s="156">
        <v>109</v>
      </c>
    </row>
    <row r="10" spans="2:21" ht="15.5" x14ac:dyDescent="0.35">
      <c r="B10" s="13">
        <v>44166</v>
      </c>
      <c r="C10" s="155">
        <v>296</v>
      </c>
      <c r="D10" s="155">
        <v>294</v>
      </c>
      <c r="E10" s="155">
        <v>2</v>
      </c>
      <c r="F10" s="155">
        <v>9</v>
      </c>
      <c r="G10" s="155">
        <v>116</v>
      </c>
      <c r="H10" s="229">
        <v>99.508619999999993</v>
      </c>
      <c r="I10" s="155">
        <v>776</v>
      </c>
      <c r="J10" s="155">
        <v>108</v>
      </c>
      <c r="K10" s="155">
        <v>8</v>
      </c>
      <c r="L10" s="155">
        <v>1</v>
      </c>
      <c r="M10" s="155">
        <v>72</v>
      </c>
      <c r="N10" s="155">
        <v>35</v>
      </c>
      <c r="O10" s="10">
        <f t="shared" si="0"/>
        <v>0.67289719626168221</v>
      </c>
      <c r="P10" s="10">
        <f t="shared" si="1"/>
        <v>0.32710280373831774</v>
      </c>
      <c r="Q10" s="11">
        <v>1853541.83</v>
      </c>
      <c r="R10" s="11">
        <f t="shared" si="2"/>
        <v>45208.337317073172</v>
      </c>
      <c r="S10" s="156">
        <v>41</v>
      </c>
    </row>
    <row r="11" spans="2:21" s="42" customFormat="1" ht="15.5" x14ac:dyDescent="0.35">
      <c r="B11" s="69" t="s">
        <v>83</v>
      </c>
      <c r="C11" s="157">
        <f>+SUM(C8:C10)</f>
        <v>742</v>
      </c>
      <c r="D11" s="157">
        <f>+SUM(D8:D10)</f>
        <v>740</v>
      </c>
      <c r="E11" s="157">
        <f>+SUM(E8:E10)</f>
        <v>2</v>
      </c>
      <c r="F11" s="157">
        <f>+SUM(F8:F10)</f>
        <v>26</v>
      </c>
      <c r="G11" s="157">
        <f>+SUM(G8:G10)</f>
        <v>420</v>
      </c>
      <c r="H11" s="230">
        <f>+AVERAGE(H8:H10)</f>
        <v>92.25752</v>
      </c>
      <c r="I11" s="158">
        <f>+I10</f>
        <v>776</v>
      </c>
      <c r="J11" s="159">
        <f>+SUM(J8:J10)</f>
        <v>412</v>
      </c>
      <c r="K11" s="157">
        <f>+SUM(K8:K10)</f>
        <v>8</v>
      </c>
      <c r="L11" s="157">
        <f>+SUM(L8:L10)</f>
        <v>20</v>
      </c>
      <c r="M11" s="159">
        <f>+SUM(M8:M10)</f>
        <v>270</v>
      </c>
      <c r="N11" s="159">
        <f>+SUM(N8:N10)</f>
        <v>122</v>
      </c>
      <c r="O11" s="79">
        <f t="shared" si="0"/>
        <v>0.68877551020408168</v>
      </c>
      <c r="P11" s="79">
        <f t="shared" si="1"/>
        <v>0.31122448979591838</v>
      </c>
      <c r="Q11" s="80">
        <f>+SUM(Q8:Q10)</f>
        <v>16834895.770000003</v>
      </c>
      <c r="R11" s="160">
        <f t="shared" si="2"/>
        <v>75155.78468750001</v>
      </c>
      <c r="S11" s="161">
        <f>+SUM(S8:S10)</f>
        <v>224</v>
      </c>
    </row>
    <row r="12" spans="2:21" ht="15.5" x14ac:dyDescent="0.35">
      <c r="B12" s="13">
        <v>44197</v>
      </c>
      <c r="C12" s="155">
        <v>285</v>
      </c>
      <c r="D12" s="155">
        <v>281</v>
      </c>
      <c r="E12" s="155">
        <v>4</v>
      </c>
      <c r="F12" s="155">
        <v>10</v>
      </c>
      <c r="G12" s="155">
        <v>97</v>
      </c>
      <c r="H12" s="229">
        <v>92.346940000000004</v>
      </c>
      <c r="I12" s="155">
        <v>954</v>
      </c>
      <c r="J12" s="155">
        <v>93</v>
      </c>
      <c r="K12" s="155">
        <v>5</v>
      </c>
      <c r="L12" s="155">
        <v>2</v>
      </c>
      <c r="M12" s="155">
        <v>80</v>
      </c>
      <c r="N12" s="155">
        <v>11</v>
      </c>
      <c r="O12" s="10">
        <f t="shared" si="0"/>
        <v>0.87912087912087911</v>
      </c>
      <c r="P12" s="10">
        <f t="shared" si="1"/>
        <v>0.12087912087912088</v>
      </c>
      <c r="Q12" s="11">
        <v>1013796.25</v>
      </c>
      <c r="R12" s="11">
        <f t="shared" si="2"/>
        <v>20275.924999999999</v>
      </c>
      <c r="S12" s="156">
        <v>50</v>
      </c>
    </row>
    <row r="13" spans="2:21" ht="15.5" x14ac:dyDescent="0.35">
      <c r="B13" s="13">
        <v>44228</v>
      </c>
      <c r="C13" s="155">
        <v>312</v>
      </c>
      <c r="D13" s="155">
        <v>311</v>
      </c>
      <c r="E13" s="155">
        <v>1</v>
      </c>
      <c r="F13" s="155">
        <v>14</v>
      </c>
      <c r="G13" s="155">
        <v>267</v>
      </c>
      <c r="H13" s="229">
        <v>99.977530000000002</v>
      </c>
      <c r="I13" s="155">
        <v>985</v>
      </c>
      <c r="J13" s="155">
        <v>263</v>
      </c>
      <c r="K13" s="155">
        <v>5</v>
      </c>
      <c r="L13" s="155">
        <v>4</v>
      </c>
      <c r="M13" s="155">
        <v>198</v>
      </c>
      <c r="N13" s="155">
        <v>61</v>
      </c>
      <c r="O13" s="10">
        <f t="shared" si="0"/>
        <v>0.76447876447876451</v>
      </c>
      <c r="P13" s="10">
        <f t="shared" si="1"/>
        <v>0.23552123552123552</v>
      </c>
      <c r="Q13" s="11">
        <v>6918451.9199999999</v>
      </c>
      <c r="R13" s="11">
        <f t="shared" si="2"/>
        <v>47713.461517241376</v>
      </c>
      <c r="S13" s="156">
        <v>145</v>
      </c>
    </row>
    <row r="14" spans="2:21" ht="15.5" x14ac:dyDescent="0.35">
      <c r="B14" s="13">
        <v>44256</v>
      </c>
      <c r="C14" s="155">
        <v>377</v>
      </c>
      <c r="D14" s="155">
        <v>373</v>
      </c>
      <c r="E14" s="155">
        <v>4</v>
      </c>
      <c r="F14" s="155">
        <v>10</v>
      </c>
      <c r="G14" s="155">
        <v>512</v>
      </c>
      <c r="H14" s="229">
        <v>90.708169999999996</v>
      </c>
      <c r="I14" s="155">
        <v>840</v>
      </c>
      <c r="J14" s="155">
        <v>509</v>
      </c>
      <c r="K14" s="155">
        <v>3</v>
      </c>
      <c r="L14" s="155">
        <v>29</v>
      </c>
      <c r="M14" s="155">
        <v>345</v>
      </c>
      <c r="N14" s="155">
        <v>135</v>
      </c>
      <c r="O14" s="10">
        <f t="shared" si="0"/>
        <v>0.71875</v>
      </c>
      <c r="P14" s="10">
        <f t="shared" si="1"/>
        <v>0.28125</v>
      </c>
      <c r="Q14" s="11">
        <v>16423605.380000001</v>
      </c>
      <c r="R14" s="11">
        <f t="shared" si="2"/>
        <v>58446.994234875448</v>
      </c>
      <c r="S14" s="156">
        <v>281</v>
      </c>
    </row>
    <row r="15" spans="2:21" s="42" customFormat="1" ht="15.5" x14ac:dyDescent="0.35">
      <c r="B15" s="69" t="s">
        <v>84</v>
      </c>
      <c r="C15" s="157">
        <v>437</v>
      </c>
      <c r="D15" s="157">
        <v>388</v>
      </c>
      <c r="E15" s="157">
        <v>49</v>
      </c>
      <c r="F15" s="157">
        <v>1</v>
      </c>
      <c r="G15" s="157">
        <v>464</v>
      </c>
      <c r="H15" s="230">
        <f>+AVERAGE(H12:H14)</f>
        <v>94.344213333333343</v>
      </c>
      <c r="I15" s="158">
        <f>+I14</f>
        <v>840</v>
      </c>
      <c r="J15" s="159">
        <v>456</v>
      </c>
      <c r="K15" s="157">
        <v>8</v>
      </c>
      <c r="L15" s="157">
        <v>10</v>
      </c>
      <c r="M15" s="159">
        <v>284</v>
      </c>
      <c r="N15" s="159">
        <v>162</v>
      </c>
      <c r="O15" s="79">
        <f t="shared" si="0"/>
        <v>0.63677130044843044</v>
      </c>
      <c r="P15" s="79">
        <f t="shared" si="1"/>
        <v>0.3632286995515695</v>
      </c>
      <c r="Q15" s="80">
        <f>+SUM(Q12:Q14)</f>
        <v>24355853.550000001</v>
      </c>
      <c r="R15" s="160">
        <f t="shared" si="2"/>
        <v>51167.759558823534</v>
      </c>
      <c r="S15" s="161">
        <f>+SUM(S12:S14)</f>
        <v>476</v>
      </c>
    </row>
    <row r="16" spans="2:21" ht="15.5" x14ac:dyDescent="0.35">
      <c r="B16" s="13">
        <v>44287</v>
      </c>
      <c r="C16" s="155">
        <v>356</v>
      </c>
      <c r="D16" s="155">
        <v>351</v>
      </c>
      <c r="E16" s="155">
        <v>5</v>
      </c>
      <c r="F16" s="155">
        <v>8</v>
      </c>
      <c r="G16" s="155">
        <v>420</v>
      </c>
      <c r="H16" s="229">
        <v>75.69359</v>
      </c>
      <c r="I16" s="155">
        <v>768</v>
      </c>
      <c r="J16" s="155">
        <v>420</v>
      </c>
      <c r="K16" s="155">
        <v>0</v>
      </c>
      <c r="L16" s="155">
        <v>21</v>
      </c>
      <c r="M16" s="155">
        <v>288</v>
      </c>
      <c r="N16" s="155">
        <v>111</v>
      </c>
      <c r="O16" s="10">
        <f t="shared" si="0"/>
        <v>0.72180451127819545</v>
      </c>
      <c r="P16" s="10">
        <f t="shared" si="1"/>
        <v>0.2781954887218045</v>
      </c>
      <c r="Q16" s="11">
        <v>5758620.8799999999</v>
      </c>
      <c r="R16" s="11">
        <f t="shared" si="2"/>
        <v>23600.905245901638</v>
      </c>
      <c r="S16" s="156">
        <v>244</v>
      </c>
    </row>
    <row r="17" spans="2:19" ht="15.5" x14ac:dyDescent="0.35">
      <c r="B17" s="13">
        <v>44317</v>
      </c>
      <c r="C17" s="155">
        <v>370</v>
      </c>
      <c r="D17" s="155">
        <v>285</v>
      </c>
      <c r="E17" s="155">
        <v>85</v>
      </c>
      <c r="F17" s="155">
        <v>21</v>
      </c>
      <c r="G17" s="155">
        <v>493</v>
      </c>
      <c r="H17" s="229">
        <v>51.79757</v>
      </c>
      <c r="I17" s="155">
        <v>624</v>
      </c>
      <c r="J17" s="155">
        <v>491</v>
      </c>
      <c r="K17" s="155">
        <v>2</v>
      </c>
      <c r="L17" s="155">
        <v>15</v>
      </c>
      <c r="M17" s="155">
        <v>352</v>
      </c>
      <c r="N17" s="155">
        <v>124</v>
      </c>
      <c r="O17" s="10">
        <f t="shared" si="0"/>
        <v>0.73949579831932777</v>
      </c>
      <c r="P17" s="10">
        <f t="shared" si="1"/>
        <v>0.26050420168067229</v>
      </c>
      <c r="Q17" s="11">
        <v>8661451.5199999996</v>
      </c>
      <c r="R17" s="11">
        <f t="shared" si="2"/>
        <v>29662.505205479451</v>
      </c>
      <c r="S17" s="156">
        <v>292</v>
      </c>
    </row>
    <row r="18" spans="2:19" ht="15.5" x14ac:dyDescent="0.35">
      <c r="B18" s="13">
        <v>44348</v>
      </c>
      <c r="C18" s="155">
        <v>374</v>
      </c>
      <c r="D18" s="155">
        <v>319</v>
      </c>
      <c r="E18" s="155">
        <v>55</v>
      </c>
      <c r="F18" s="155">
        <v>9</v>
      </c>
      <c r="G18" s="155">
        <v>362</v>
      </c>
      <c r="H18" s="229">
        <v>59.77901</v>
      </c>
      <c r="I18" s="155">
        <v>627</v>
      </c>
      <c r="J18" s="155">
        <v>360</v>
      </c>
      <c r="K18" s="155">
        <v>2</v>
      </c>
      <c r="L18" s="155">
        <v>18</v>
      </c>
      <c r="M18" s="155">
        <v>256</v>
      </c>
      <c r="N18" s="155">
        <v>86</v>
      </c>
      <c r="O18" s="10">
        <f t="shared" si="0"/>
        <v>0.74853801169590639</v>
      </c>
      <c r="P18" s="10">
        <f t="shared" si="1"/>
        <v>0.25146198830409355</v>
      </c>
      <c r="Q18" s="11">
        <v>5808375.4100000001</v>
      </c>
      <c r="R18" s="11">
        <f t="shared" si="2"/>
        <v>29634.568418367347</v>
      </c>
      <c r="S18" s="156">
        <v>196</v>
      </c>
    </row>
    <row r="19" spans="2:19" s="42" customFormat="1" ht="15.5" x14ac:dyDescent="0.35">
      <c r="B19" s="69" t="s">
        <v>85</v>
      </c>
      <c r="C19" s="157">
        <f>+SUM(C16:C18)</f>
        <v>1100</v>
      </c>
      <c r="D19" s="157">
        <f>+SUM(D16:D18)</f>
        <v>955</v>
      </c>
      <c r="E19" s="157">
        <f>+SUM(E16:E18)</f>
        <v>145</v>
      </c>
      <c r="F19" s="157">
        <f>+SUM(F16:F18)</f>
        <v>38</v>
      </c>
      <c r="G19" s="157">
        <f>+SUM(G16:G18)</f>
        <v>1275</v>
      </c>
      <c r="H19" s="230">
        <f>+AVERAGE(H16:H18)</f>
        <v>62.423390000000005</v>
      </c>
      <c r="I19" s="158">
        <f>+I18</f>
        <v>627</v>
      </c>
      <c r="J19" s="159">
        <f>+SUM(J16:J18)</f>
        <v>1271</v>
      </c>
      <c r="K19" s="157">
        <f>+SUM(K16:K18)</f>
        <v>4</v>
      </c>
      <c r="L19" s="157">
        <f>+SUM(L16:L18)</f>
        <v>54</v>
      </c>
      <c r="M19" s="159">
        <f>+SUM(M16:M18)</f>
        <v>896</v>
      </c>
      <c r="N19" s="159">
        <f>+SUM(N16:N18)</f>
        <v>321</v>
      </c>
      <c r="O19" s="79">
        <f t="shared" si="0"/>
        <v>0.73623664749383733</v>
      </c>
      <c r="P19" s="79">
        <f t="shared" si="1"/>
        <v>0.26376335250616267</v>
      </c>
      <c r="Q19" s="80">
        <f>+SUM(Q16:Q18)</f>
        <v>20228447.809999999</v>
      </c>
      <c r="R19" s="160">
        <f t="shared" si="2"/>
        <v>27634.491543715845</v>
      </c>
      <c r="S19" s="161">
        <f>+SUM(S16:S18)</f>
        <v>732</v>
      </c>
    </row>
    <row r="20" spans="2:19" ht="15.5" x14ac:dyDescent="0.35">
      <c r="B20" s="13">
        <v>44378</v>
      </c>
      <c r="C20" s="155">
        <v>415</v>
      </c>
      <c r="D20" s="155">
        <v>365</v>
      </c>
      <c r="E20" s="155">
        <v>50</v>
      </c>
      <c r="F20" s="155">
        <v>3</v>
      </c>
      <c r="G20" s="155">
        <v>566</v>
      </c>
      <c r="H20" s="229">
        <v>45.98236</v>
      </c>
      <c r="I20" s="155">
        <v>473</v>
      </c>
      <c r="J20" s="155">
        <v>562</v>
      </c>
      <c r="K20" s="155">
        <v>4</v>
      </c>
      <c r="L20" s="155">
        <v>26</v>
      </c>
      <c r="M20" s="155">
        <v>400</v>
      </c>
      <c r="N20" s="155">
        <v>136</v>
      </c>
      <c r="O20" s="10">
        <f t="shared" si="0"/>
        <v>0.74626865671641796</v>
      </c>
      <c r="P20" s="10">
        <f t="shared" si="1"/>
        <v>0.2537313432835821</v>
      </c>
      <c r="Q20" s="11">
        <v>9695172.2999999989</v>
      </c>
      <c r="R20" s="11">
        <f t="shared" si="2"/>
        <v>32103.219536423836</v>
      </c>
      <c r="S20" s="156">
        <v>302</v>
      </c>
    </row>
    <row r="21" spans="2:19" ht="15.5" x14ac:dyDescent="0.35">
      <c r="B21" s="13">
        <v>44409</v>
      </c>
      <c r="C21" s="155">
        <v>372</v>
      </c>
      <c r="D21" s="155">
        <v>325</v>
      </c>
      <c r="E21" s="155">
        <v>47</v>
      </c>
      <c r="F21" s="155">
        <v>3</v>
      </c>
      <c r="G21" s="155">
        <v>242</v>
      </c>
      <c r="H21" s="229">
        <v>37.169420000000002</v>
      </c>
      <c r="I21" s="155">
        <v>600</v>
      </c>
      <c r="J21" s="155">
        <v>238</v>
      </c>
      <c r="K21" s="155">
        <v>4</v>
      </c>
      <c r="L21" s="155">
        <v>8</v>
      </c>
      <c r="M21" s="155">
        <v>178</v>
      </c>
      <c r="N21" s="155">
        <v>52</v>
      </c>
      <c r="O21" s="10">
        <f t="shared" si="0"/>
        <v>0.77391304347826084</v>
      </c>
      <c r="P21" s="10">
        <f t="shared" si="1"/>
        <v>0.22608695652173913</v>
      </c>
      <c r="Q21" s="11">
        <v>6248912.2599999998</v>
      </c>
      <c r="R21" s="11">
        <f t="shared" si="2"/>
        <v>40057.129871794874</v>
      </c>
      <c r="S21" s="156">
        <v>156</v>
      </c>
    </row>
    <row r="22" spans="2:19" ht="15.5" x14ac:dyDescent="0.35">
      <c r="B22" s="13">
        <v>44440</v>
      </c>
      <c r="C22" s="155">
        <v>343</v>
      </c>
      <c r="D22" s="155">
        <v>310</v>
      </c>
      <c r="E22" s="155">
        <v>33</v>
      </c>
      <c r="F22" s="155">
        <v>3</v>
      </c>
      <c r="G22" s="155">
        <v>419</v>
      </c>
      <c r="H22" s="229">
        <v>43.740479999999998</v>
      </c>
      <c r="I22" s="155">
        <v>521</v>
      </c>
      <c r="J22" s="155">
        <v>418</v>
      </c>
      <c r="K22" s="155">
        <v>1</v>
      </c>
      <c r="L22" s="155">
        <v>18</v>
      </c>
      <c r="M22" s="155">
        <v>283</v>
      </c>
      <c r="N22" s="155">
        <v>117</v>
      </c>
      <c r="O22" s="10">
        <f t="shared" si="0"/>
        <v>0.70750000000000002</v>
      </c>
      <c r="P22" s="10">
        <f t="shared" si="1"/>
        <v>0.29249999999999998</v>
      </c>
      <c r="Q22" s="11">
        <v>6742477.0600000015</v>
      </c>
      <c r="R22" s="11">
        <f t="shared" si="2"/>
        <v>28569.818050847465</v>
      </c>
      <c r="S22" s="156">
        <v>236</v>
      </c>
    </row>
    <row r="23" spans="2:19" s="42" customFormat="1" ht="15.5" x14ac:dyDescent="0.35">
      <c r="B23" s="69" t="s">
        <v>86</v>
      </c>
      <c r="C23" s="157">
        <f>+SUM(C20:C22)</f>
        <v>1130</v>
      </c>
      <c r="D23" s="157">
        <f>+SUM(D20:D22)</f>
        <v>1000</v>
      </c>
      <c r="E23" s="157">
        <f>+SUM(E20:E22)</f>
        <v>130</v>
      </c>
      <c r="F23" s="157">
        <f>+SUM(F20:F22)</f>
        <v>9</v>
      </c>
      <c r="G23" s="157">
        <f>+SUM(G20:G22)</f>
        <v>1227</v>
      </c>
      <c r="H23" s="230">
        <f>+AVERAGE(H20:H22)</f>
        <v>42.297419999999995</v>
      </c>
      <c r="I23" s="158">
        <f>+I22</f>
        <v>521</v>
      </c>
      <c r="J23" s="159">
        <f>+SUM(J20:J22)</f>
        <v>1218</v>
      </c>
      <c r="K23" s="157">
        <f>+SUM(K20:K22)</f>
        <v>9</v>
      </c>
      <c r="L23" s="157">
        <f>+SUM(L20:L22)</f>
        <v>52</v>
      </c>
      <c r="M23" s="159">
        <f>+SUM(M20:M22)</f>
        <v>861</v>
      </c>
      <c r="N23" s="159">
        <f>+SUM(N20:N22)</f>
        <v>305</v>
      </c>
      <c r="O23" s="79">
        <f t="shared" si="0"/>
        <v>0.73842195540308753</v>
      </c>
      <c r="P23" s="79">
        <f t="shared" si="1"/>
        <v>0.26157804459691253</v>
      </c>
      <c r="Q23" s="80">
        <f>+SUM(Q20:Q22)</f>
        <v>22686561.620000001</v>
      </c>
      <c r="R23" s="160">
        <f t="shared" si="2"/>
        <v>32689.570057636891</v>
      </c>
      <c r="S23" s="161">
        <f>+SUM(S20:S22)</f>
        <v>694</v>
      </c>
    </row>
    <row r="24" spans="2:19" ht="15.5" x14ac:dyDescent="0.35">
      <c r="B24" s="13">
        <v>44470</v>
      </c>
      <c r="C24" s="155">
        <v>308</v>
      </c>
      <c r="D24" s="155">
        <v>263</v>
      </c>
      <c r="E24" s="155">
        <v>45</v>
      </c>
      <c r="F24" s="155">
        <v>0</v>
      </c>
      <c r="G24" s="155">
        <v>352</v>
      </c>
      <c r="H24" s="229">
        <v>43.642049999999998</v>
      </c>
      <c r="I24" s="155">
        <v>477</v>
      </c>
      <c r="J24" s="155">
        <v>350</v>
      </c>
      <c r="K24" s="155">
        <v>2</v>
      </c>
      <c r="L24" s="155">
        <v>26</v>
      </c>
      <c r="M24" s="155">
        <v>237</v>
      </c>
      <c r="N24" s="155">
        <v>87</v>
      </c>
      <c r="O24" s="10">
        <f t="shared" si="0"/>
        <v>0.73148148148148151</v>
      </c>
      <c r="P24" s="10">
        <f t="shared" si="1"/>
        <v>0.26851851851851855</v>
      </c>
      <c r="Q24" s="11">
        <v>6028873.1699999999</v>
      </c>
      <c r="R24" s="11">
        <f t="shared" si="2"/>
        <v>28708.919857142857</v>
      </c>
      <c r="S24" s="156">
        <v>210</v>
      </c>
    </row>
    <row r="25" spans="2:19" ht="15.5" x14ac:dyDescent="0.35">
      <c r="B25" s="13">
        <v>44501</v>
      </c>
      <c r="C25" s="155">
        <v>371</v>
      </c>
      <c r="D25" s="155">
        <v>346</v>
      </c>
      <c r="E25" s="155">
        <v>25</v>
      </c>
      <c r="F25" s="155">
        <v>1</v>
      </c>
      <c r="G25" s="155">
        <v>344</v>
      </c>
      <c r="H25" s="229">
        <v>41.546509999999998</v>
      </c>
      <c r="I25" s="155">
        <v>503</v>
      </c>
      <c r="J25" s="155">
        <v>337</v>
      </c>
      <c r="K25" s="155">
        <v>7</v>
      </c>
      <c r="L25" s="155">
        <v>16</v>
      </c>
      <c r="M25" s="155">
        <v>226</v>
      </c>
      <c r="N25" s="155">
        <v>95</v>
      </c>
      <c r="O25" s="10">
        <f t="shared" si="0"/>
        <v>0.70404984423676009</v>
      </c>
      <c r="P25" s="10">
        <f t="shared" si="1"/>
        <v>0.29595015576323985</v>
      </c>
      <c r="Q25" s="11">
        <v>5231782.1500000004</v>
      </c>
      <c r="R25" s="11">
        <f t="shared" si="2"/>
        <v>24333.870465116281</v>
      </c>
      <c r="S25" s="156">
        <v>215</v>
      </c>
    </row>
    <row r="26" spans="2:19" ht="15.5" x14ac:dyDescent="0.35">
      <c r="B26" s="13">
        <v>44531</v>
      </c>
      <c r="C26" s="155">
        <v>341</v>
      </c>
      <c r="D26" s="155">
        <v>316</v>
      </c>
      <c r="E26" s="155">
        <v>25</v>
      </c>
      <c r="F26" s="155">
        <v>3</v>
      </c>
      <c r="G26" s="155">
        <v>289</v>
      </c>
      <c r="H26" s="229">
        <v>43.439450000000001</v>
      </c>
      <c r="I26" s="155">
        <v>552</v>
      </c>
      <c r="J26" s="155">
        <v>283</v>
      </c>
      <c r="K26" s="155">
        <v>6</v>
      </c>
      <c r="L26" s="155">
        <v>12</v>
      </c>
      <c r="M26" s="155">
        <v>179</v>
      </c>
      <c r="N26" s="155">
        <v>92</v>
      </c>
      <c r="O26" s="10">
        <f t="shared" si="0"/>
        <v>0.66051660516605171</v>
      </c>
      <c r="P26" s="10">
        <f t="shared" si="1"/>
        <v>0.33948339483394835</v>
      </c>
      <c r="Q26" s="11">
        <v>28843245.890000001</v>
      </c>
      <c r="R26" s="11">
        <f t="shared" si="2"/>
        <v>206023.18492857143</v>
      </c>
      <c r="S26" s="156">
        <v>140</v>
      </c>
    </row>
    <row r="27" spans="2:19" s="42" customFormat="1" ht="15.5" x14ac:dyDescent="0.35">
      <c r="B27" s="69" t="s">
        <v>87</v>
      </c>
      <c r="C27" s="157">
        <f>+SUM(C24:C26)</f>
        <v>1020</v>
      </c>
      <c r="D27" s="157">
        <f>+SUM(D24:D26)</f>
        <v>925</v>
      </c>
      <c r="E27" s="157">
        <f>+SUM(E24:E26)</f>
        <v>95</v>
      </c>
      <c r="F27" s="157">
        <f>+SUM(F24:F26)</f>
        <v>4</v>
      </c>
      <c r="G27" s="157">
        <f>+SUM(G24:G26)</f>
        <v>985</v>
      </c>
      <c r="H27" s="230">
        <f>+AVERAGE(H24:H26)</f>
        <v>42.87600333333333</v>
      </c>
      <c r="I27" s="158">
        <f>+I26</f>
        <v>552</v>
      </c>
      <c r="J27" s="159">
        <f>+SUM(J24:J26)</f>
        <v>970</v>
      </c>
      <c r="K27" s="157">
        <f>+SUM(K24:K26)</f>
        <v>15</v>
      </c>
      <c r="L27" s="157">
        <f>+SUM(L24:L26)</f>
        <v>54</v>
      </c>
      <c r="M27" s="159">
        <f>+SUM(M24:M26)</f>
        <v>642</v>
      </c>
      <c r="N27" s="159">
        <f>+SUM(N24:N26)</f>
        <v>274</v>
      </c>
      <c r="O27" s="79">
        <f t="shared" si="0"/>
        <v>0.70087336244541487</v>
      </c>
      <c r="P27" s="79">
        <f t="shared" si="1"/>
        <v>0.29912663755458513</v>
      </c>
      <c r="Q27" s="80">
        <f>+SUM(Q24:Q26)</f>
        <v>40103901.210000001</v>
      </c>
      <c r="R27" s="160">
        <f t="shared" si="2"/>
        <v>70980.356123893813</v>
      </c>
      <c r="S27" s="161">
        <f>+SUM(S24:S26)</f>
        <v>565</v>
      </c>
    </row>
    <row r="28" spans="2:19" ht="15.5" x14ac:dyDescent="0.35">
      <c r="B28" s="13">
        <v>44562</v>
      </c>
      <c r="C28" s="155">
        <v>381</v>
      </c>
      <c r="D28" s="155">
        <v>357</v>
      </c>
      <c r="E28" s="155">
        <v>24</v>
      </c>
      <c r="F28" s="155">
        <v>4</v>
      </c>
      <c r="G28" s="155">
        <v>378</v>
      </c>
      <c r="H28" s="229">
        <v>52.256610000000002</v>
      </c>
      <c r="I28" s="155">
        <v>551</v>
      </c>
      <c r="J28" s="155">
        <v>376</v>
      </c>
      <c r="K28" s="155">
        <v>2</v>
      </c>
      <c r="L28" s="155">
        <v>18</v>
      </c>
      <c r="M28" s="155">
        <v>255</v>
      </c>
      <c r="N28" s="155">
        <v>103</v>
      </c>
      <c r="O28" s="10">
        <f t="shared" si="0"/>
        <v>0.71229050279329609</v>
      </c>
      <c r="P28" s="10">
        <f t="shared" si="1"/>
        <v>0.28770949720670391</v>
      </c>
      <c r="Q28" s="11">
        <v>8331582.8499999996</v>
      </c>
      <c r="R28" s="11">
        <f t="shared" si="2"/>
        <v>35453.544042553192</v>
      </c>
      <c r="S28" s="156">
        <v>235</v>
      </c>
    </row>
    <row r="29" spans="2:19" ht="15.5" x14ac:dyDescent="0.35">
      <c r="B29" s="13">
        <v>44593</v>
      </c>
      <c r="C29" s="155">
        <v>430</v>
      </c>
      <c r="D29" s="155">
        <v>400</v>
      </c>
      <c r="E29" s="155">
        <v>30</v>
      </c>
      <c r="F29" s="155">
        <v>2</v>
      </c>
      <c r="G29" s="155">
        <v>379</v>
      </c>
      <c r="H29" s="229">
        <v>39.625329999999998</v>
      </c>
      <c r="I29" s="155">
        <v>600</v>
      </c>
      <c r="J29" s="155">
        <v>377</v>
      </c>
      <c r="K29" s="155">
        <v>2</v>
      </c>
      <c r="L29" s="155">
        <v>24</v>
      </c>
      <c r="M29" s="155">
        <v>227</v>
      </c>
      <c r="N29" s="155">
        <v>126</v>
      </c>
      <c r="O29" s="10">
        <f t="shared" si="0"/>
        <v>0.64305949008498586</v>
      </c>
      <c r="P29" s="10">
        <f t="shared" si="1"/>
        <v>0.35694050991501414</v>
      </c>
      <c r="Q29" s="11">
        <v>8463887.5800000001</v>
      </c>
      <c r="R29" s="11">
        <f t="shared" si="2"/>
        <v>42319.437899999997</v>
      </c>
      <c r="S29" s="156">
        <v>200</v>
      </c>
    </row>
    <row r="30" spans="2:19" ht="15.5" x14ac:dyDescent="0.35">
      <c r="B30" s="13">
        <v>44621</v>
      </c>
      <c r="C30" s="155">
        <v>464</v>
      </c>
      <c r="D30" s="155">
        <v>399</v>
      </c>
      <c r="E30" s="155">
        <v>65</v>
      </c>
      <c r="F30" s="155">
        <v>5</v>
      </c>
      <c r="G30" s="155">
        <v>542</v>
      </c>
      <c r="H30" s="229">
        <v>38.496310000000001</v>
      </c>
      <c r="I30" s="155">
        <v>517</v>
      </c>
      <c r="J30" s="155">
        <v>537</v>
      </c>
      <c r="K30" s="155">
        <v>5</v>
      </c>
      <c r="L30" s="155">
        <v>32</v>
      </c>
      <c r="M30" s="155">
        <v>360</v>
      </c>
      <c r="N30" s="155">
        <v>145</v>
      </c>
      <c r="O30" s="10">
        <f t="shared" si="0"/>
        <v>0.71287128712871284</v>
      </c>
      <c r="P30" s="10">
        <f t="shared" si="1"/>
        <v>0.28712871287128711</v>
      </c>
      <c r="Q30" s="11">
        <v>11194112.380000001</v>
      </c>
      <c r="R30" s="11">
        <f t="shared" si="2"/>
        <v>34764.324161490687</v>
      </c>
      <c r="S30" s="156">
        <v>322</v>
      </c>
    </row>
    <row r="31" spans="2:19" s="42" customFormat="1" ht="15.5" x14ac:dyDescent="0.35">
      <c r="B31" s="69" t="s">
        <v>88</v>
      </c>
      <c r="C31" s="157">
        <f>+SUM(C28:C30)</f>
        <v>1275</v>
      </c>
      <c r="D31" s="157">
        <f>+SUM(D28:D30)</f>
        <v>1156</v>
      </c>
      <c r="E31" s="157">
        <f>+SUM(E28:E30)</f>
        <v>119</v>
      </c>
      <c r="F31" s="157">
        <f>+SUM(F28:F30)</f>
        <v>11</v>
      </c>
      <c r="G31" s="157">
        <f>+SUM(G28:G30)</f>
        <v>1299</v>
      </c>
      <c r="H31" s="230">
        <f>+AVERAGE(H28:H30)</f>
        <v>43.459416666666669</v>
      </c>
      <c r="I31" s="158">
        <f>+I30</f>
        <v>517</v>
      </c>
      <c r="J31" s="159">
        <f>+SUM(J28:J30)</f>
        <v>1290</v>
      </c>
      <c r="K31" s="157">
        <f>+SUM(K28:K30)</f>
        <v>9</v>
      </c>
      <c r="L31" s="157">
        <f>+SUM(L28:L30)</f>
        <v>74</v>
      </c>
      <c r="M31" s="159">
        <f>+SUM(M28:M30)</f>
        <v>842</v>
      </c>
      <c r="N31" s="159">
        <f>+SUM(N28:N30)</f>
        <v>374</v>
      </c>
      <c r="O31" s="79">
        <f t="shared" si="0"/>
        <v>0.69243421052631582</v>
      </c>
      <c r="P31" s="79">
        <f t="shared" si="1"/>
        <v>0.30756578947368424</v>
      </c>
      <c r="Q31" s="80">
        <f>+SUM(Q28:Q30)</f>
        <v>27989582.810000002</v>
      </c>
      <c r="R31" s="160">
        <f t="shared" si="2"/>
        <v>36974.349815059446</v>
      </c>
      <c r="S31" s="161">
        <f>+SUM(S28:S30)</f>
        <v>757</v>
      </c>
    </row>
    <row r="32" spans="2:19" ht="15.5" x14ac:dyDescent="0.35">
      <c r="B32" s="46">
        <v>44652</v>
      </c>
      <c r="C32" s="155">
        <v>422</v>
      </c>
      <c r="D32" s="162">
        <v>346</v>
      </c>
      <c r="E32" s="162">
        <v>76</v>
      </c>
      <c r="F32" s="155">
        <v>4</v>
      </c>
      <c r="G32" s="155">
        <v>389</v>
      </c>
      <c r="H32" s="229">
        <v>36.832900000000002</v>
      </c>
      <c r="I32" s="155">
        <v>546</v>
      </c>
      <c r="J32" s="155">
        <v>384</v>
      </c>
      <c r="K32" s="155">
        <v>5</v>
      </c>
      <c r="L32" s="155">
        <v>24</v>
      </c>
      <c r="M32" s="155">
        <v>258</v>
      </c>
      <c r="N32" s="155">
        <v>102</v>
      </c>
      <c r="O32" s="10">
        <f t="shared" si="0"/>
        <v>0.71666666666666667</v>
      </c>
      <c r="P32" s="73">
        <f t="shared" si="1"/>
        <v>0.28333333333333333</v>
      </c>
      <c r="Q32" s="74">
        <v>12238151.93</v>
      </c>
      <c r="R32" s="11">
        <f t="shared" si="2"/>
        <v>58000.720047393363</v>
      </c>
      <c r="S32" s="163">
        <v>211</v>
      </c>
    </row>
    <row r="33" spans="1:19" ht="15.5" x14ac:dyDescent="0.35">
      <c r="B33" s="46">
        <v>44682</v>
      </c>
      <c r="C33" s="155">
        <v>414</v>
      </c>
      <c r="D33" s="162">
        <v>332</v>
      </c>
      <c r="E33" s="162">
        <v>82</v>
      </c>
      <c r="F33" s="155">
        <v>1</v>
      </c>
      <c r="G33" s="155">
        <v>370</v>
      </c>
      <c r="H33" s="229">
        <v>36.906170000000003</v>
      </c>
      <c r="I33" s="155">
        <v>589</v>
      </c>
      <c r="J33" s="155">
        <v>367</v>
      </c>
      <c r="K33" s="155">
        <v>4</v>
      </c>
      <c r="L33" s="155">
        <v>21</v>
      </c>
      <c r="M33" s="155">
        <v>269</v>
      </c>
      <c r="N33" s="155">
        <v>77</v>
      </c>
      <c r="O33" s="10">
        <f t="shared" si="0"/>
        <v>0.7774566473988439</v>
      </c>
      <c r="P33" s="73">
        <f t="shared" si="1"/>
        <v>0.22254335260115607</v>
      </c>
      <c r="Q33" s="74">
        <v>8509012.2000000011</v>
      </c>
      <c r="R33" s="11">
        <f t="shared" si="2"/>
        <v>39761.739252336454</v>
      </c>
      <c r="S33" s="163">
        <v>214</v>
      </c>
    </row>
    <row r="34" spans="1:19" ht="15.5" x14ac:dyDescent="0.35">
      <c r="B34" s="46">
        <v>44713</v>
      </c>
      <c r="C34" s="155">
        <v>373</v>
      </c>
      <c r="D34" s="162">
        <v>319</v>
      </c>
      <c r="E34" s="162">
        <v>54</v>
      </c>
      <c r="F34" s="155">
        <v>1</v>
      </c>
      <c r="G34" s="155">
        <v>496</v>
      </c>
      <c r="H34" s="229">
        <v>40.364919999999998</v>
      </c>
      <c r="I34" s="155">
        <v>465</v>
      </c>
      <c r="J34" s="155">
        <v>489</v>
      </c>
      <c r="K34" s="155">
        <v>12</v>
      </c>
      <c r="L34" s="155">
        <v>32</v>
      </c>
      <c r="M34" s="155">
        <v>324</v>
      </c>
      <c r="N34" s="155">
        <v>133</v>
      </c>
      <c r="O34" s="10">
        <f t="shared" si="0"/>
        <v>0.70897155361050324</v>
      </c>
      <c r="P34" s="73">
        <f t="shared" si="1"/>
        <v>0.29102844638949671</v>
      </c>
      <c r="Q34" s="74">
        <v>8166317.6500000004</v>
      </c>
      <c r="R34" s="11">
        <f t="shared" si="2"/>
        <v>33745.114256198351</v>
      </c>
      <c r="S34" s="163">
        <v>242</v>
      </c>
    </row>
    <row r="35" spans="1:19" s="42" customFormat="1" ht="15.5" x14ac:dyDescent="0.35">
      <c r="B35" s="69" t="s">
        <v>89</v>
      </c>
      <c r="C35" s="157">
        <f>+SUM(C32:C34)</f>
        <v>1209</v>
      </c>
      <c r="D35" s="157">
        <f>+SUM(D32:D34)</f>
        <v>997</v>
      </c>
      <c r="E35" s="157">
        <f>+SUM(E32:E34)</f>
        <v>212</v>
      </c>
      <c r="F35" s="157">
        <f>+SUM(F32:F34)</f>
        <v>6</v>
      </c>
      <c r="G35" s="157">
        <f>+SUM(G32:G34)</f>
        <v>1255</v>
      </c>
      <c r="H35" s="230">
        <f>+AVERAGE(H32:H34)</f>
        <v>38.034663333333334</v>
      </c>
      <c r="I35" s="158">
        <f>+I34</f>
        <v>465</v>
      </c>
      <c r="J35" s="159">
        <f>+SUM(J32:J34)</f>
        <v>1240</v>
      </c>
      <c r="K35" s="157">
        <f>+SUM(K32:K34)</f>
        <v>21</v>
      </c>
      <c r="L35" s="157">
        <f>+SUM(L32:L34)</f>
        <v>77</v>
      </c>
      <c r="M35" s="159">
        <f>+SUM(M32:M34)</f>
        <v>851</v>
      </c>
      <c r="N35" s="159">
        <f>+SUM(N32:N34)</f>
        <v>312</v>
      </c>
      <c r="O35" s="79">
        <f t="shared" si="0"/>
        <v>0.73172828890799657</v>
      </c>
      <c r="P35" s="79">
        <f t="shared" si="1"/>
        <v>0.26827171109200343</v>
      </c>
      <c r="Q35" s="80">
        <f>+SUM(Q32:Q34)</f>
        <v>28913481.780000001</v>
      </c>
      <c r="R35" s="160">
        <f t="shared" si="2"/>
        <v>43348.5483958021</v>
      </c>
      <c r="S35" s="161">
        <f>+SUM(S32:S34)</f>
        <v>667</v>
      </c>
    </row>
    <row r="36" spans="1:19" ht="15.5" x14ac:dyDescent="0.35">
      <c r="B36" s="13">
        <v>44743</v>
      </c>
      <c r="C36" s="155">
        <v>436</v>
      </c>
      <c r="D36" s="162">
        <v>366</v>
      </c>
      <c r="E36" s="162">
        <v>70</v>
      </c>
      <c r="F36" s="155">
        <v>0</v>
      </c>
      <c r="G36" s="155">
        <v>410</v>
      </c>
      <c r="H36" s="229">
        <v>36.49512</v>
      </c>
      <c r="I36" s="155">
        <v>491</v>
      </c>
      <c r="J36" s="155">
        <v>403</v>
      </c>
      <c r="K36" s="155">
        <v>21</v>
      </c>
      <c r="L36" s="155">
        <v>27</v>
      </c>
      <c r="M36" s="155">
        <v>245</v>
      </c>
      <c r="N36" s="155">
        <v>131</v>
      </c>
      <c r="O36" s="10">
        <f t="shared" si="0"/>
        <v>0.65159574468085102</v>
      </c>
      <c r="P36" s="73">
        <f t="shared" si="1"/>
        <v>0.34840425531914893</v>
      </c>
      <c r="Q36" s="74">
        <v>5900406.9899999993</v>
      </c>
      <c r="R36" s="11">
        <f t="shared" si="2"/>
        <v>35544.620421686741</v>
      </c>
      <c r="S36" s="163">
        <v>166</v>
      </c>
    </row>
    <row r="37" spans="1:19" ht="15.5" x14ac:dyDescent="0.35">
      <c r="B37" s="46">
        <v>44774</v>
      </c>
      <c r="C37" s="155">
        <v>502</v>
      </c>
      <c r="D37" s="162">
        <v>425</v>
      </c>
      <c r="E37" s="162">
        <v>77</v>
      </c>
      <c r="F37" s="155">
        <v>2</v>
      </c>
      <c r="G37" s="155">
        <v>368</v>
      </c>
      <c r="H37" s="229">
        <v>34.228259999999999</v>
      </c>
      <c r="I37" s="155">
        <v>623</v>
      </c>
      <c r="J37" s="155">
        <v>359</v>
      </c>
      <c r="K37" s="155">
        <v>11</v>
      </c>
      <c r="L37" s="162">
        <v>27</v>
      </c>
      <c r="M37" s="162">
        <v>207</v>
      </c>
      <c r="N37" s="155">
        <v>125</v>
      </c>
      <c r="O37" s="10">
        <f t="shared" si="0"/>
        <v>0.62349397590361444</v>
      </c>
      <c r="P37" s="73">
        <f t="shared" si="1"/>
        <v>0.37650602409638556</v>
      </c>
      <c r="Q37" s="74">
        <v>5841034.9800000004</v>
      </c>
      <c r="R37" s="74">
        <f t="shared" si="2"/>
        <v>35186.957710843373</v>
      </c>
      <c r="S37" s="163">
        <v>166</v>
      </c>
    </row>
    <row r="38" spans="1:19" ht="15.5" x14ac:dyDescent="0.35">
      <c r="B38" s="46">
        <v>44805</v>
      </c>
      <c r="C38" s="155">
        <v>419</v>
      </c>
      <c r="D38" s="162">
        <v>374</v>
      </c>
      <c r="E38" s="162">
        <v>45</v>
      </c>
      <c r="F38" s="155">
        <v>2</v>
      </c>
      <c r="G38" s="155">
        <v>460</v>
      </c>
      <c r="H38" s="229">
        <v>40.197830000000003</v>
      </c>
      <c r="I38" s="155">
        <v>580</v>
      </c>
      <c r="J38" s="155">
        <v>457</v>
      </c>
      <c r="K38" s="155">
        <v>6</v>
      </c>
      <c r="L38" s="162">
        <v>21</v>
      </c>
      <c r="M38" s="162">
        <v>264</v>
      </c>
      <c r="N38" s="155">
        <v>172</v>
      </c>
      <c r="O38" s="10">
        <f t="shared" si="0"/>
        <v>0.60550458715596334</v>
      </c>
      <c r="P38" s="73">
        <f t="shared" si="1"/>
        <v>0.39449541284403672</v>
      </c>
      <c r="Q38" s="74">
        <v>9836097.3800000008</v>
      </c>
      <c r="R38" s="74">
        <f t="shared" si="2"/>
        <v>52042.843280423287</v>
      </c>
      <c r="S38" s="163">
        <v>189</v>
      </c>
    </row>
    <row r="39" spans="1:19" ht="15.5" x14ac:dyDescent="0.35">
      <c r="A39" s="42"/>
      <c r="B39" s="69" t="s">
        <v>90</v>
      </c>
      <c r="C39" s="157">
        <f>+SUM(C36:C38)</f>
        <v>1357</v>
      </c>
      <c r="D39" s="157">
        <f>+SUM(D36:D38)</f>
        <v>1165</v>
      </c>
      <c r="E39" s="157">
        <f>+SUM(E36:E38)</f>
        <v>192</v>
      </c>
      <c r="F39" s="157">
        <f>+SUM(F36:F38)</f>
        <v>4</v>
      </c>
      <c r="G39" s="157">
        <f>+SUM(G36:G38)</f>
        <v>1238</v>
      </c>
      <c r="H39" s="230">
        <f>+AVERAGE(H36:H38)</f>
        <v>36.973736666666667</v>
      </c>
      <c r="I39" s="158">
        <f>+I38</f>
        <v>580</v>
      </c>
      <c r="J39" s="157">
        <f>+SUM(J36:J38)</f>
        <v>1219</v>
      </c>
      <c r="K39" s="157">
        <f>+SUM(K36:K38)</f>
        <v>38</v>
      </c>
      <c r="L39" s="157">
        <f>+SUM(L36:L38)</f>
        <v>75</v>
      </c>
      <c r="M39" s="157">
        <f>+SUM(M36:M38)</f>
        <v>716</v>
      </c>
      <c r="N39" s="157">
        <f>+SUM(N36:N38)</f>
        <v>428</v>
      </c>
      <c r="O39" s="79">
        <f t="shared" si="0"/>
        <v>0.62587412587412583</v>
      </c>
      <c r="P39" s="79">
        <f t="shared" si="1"/>
        <v>0.37412587412587411</v>
      </c>
      <c r="Q39" s="80">
        <f>+SUM(Q36:Q38)</f>
        <v>21577539.350000001</v>
      </c>
      <c r="R39" s="80">
        <f t="shared" si="2"/>
        <v>41415.622552783112</v>
      </c>
      <c r="S39" s="161">
        <f>+SUM(S36:S38)</f>
        <v>521</v>
      </c>
    </row>
    <row r="40" spans="1:19" ht="15.5" x14ac:dyDescent="0.35">
      <c r="B40" s="46">
        <v>44835</v>
      </c>
      <c r="C40" s="155">
        <v>457</v>
      </c>
      <c r="D40" s="162">
        <v>395</v>
      </c>
      <c r="E40" s="162">
        <v>62</v>
      </c>
      <c r="F40" s="155">
        <v>1</v>
      </c>
      <c r="G40" s="155">
        <v>470</v>
      </c>
      <c r="H40" s="229">
        <v>39.989359999999998</v>
      </c>
      <c r="I40" s="155">
        <v>566</v>
      </c>
      <c r="J40" s="155">
        <v>464</v>
      </c>
      <c r="K40" s="155">
        <v>6</v>
      </c>
      <c r="L40" s="162">
        <v>29</v>
      </c>
      <c r="M40" s="162">
        <v>274</v>
      </c>
      <c r="N40" s="155">
        <v>161</v>
      </c>
      <c r="O40" s="10">
        <f t="shared" si="0"/>
        <v>0.62988505747126433</v>
      </c>
      <c r="P40" s="73">
        <f t="shared" si="1"/>
        <v>0.37011494252873561</v>
      </c>
      <c r="Q40" s="74">
        <v>12994141.9</v>
      </c>
      <c r="R40" s="74">
        <f t="shared" si="2"/>
        <v>58009.562053571433</v>
      </c>
      <c r="S40" s="163">
        <v>224</v>
      </c>
    </row>
    <row r="41" spans="1:19" ht="15.5" x14ac:dyDescent="0.35">
      <c r="B41" s="46">
        <v>44866</v>
      </c>
      <c r="C41" s="155">
        <v>434</v>
      </c>
      <c r="D41" s="162">
        <v>360</v>
      </c>
      <c r="E41" s="162">
        <v>74</v>
      </c>
      <c r="F41" s="155">
        <v>2</v>
      </c>
      <c r="G41" s="155">
        <v>457</v>
      </c>
      <c r="H41" s="229">
        <v>37.299779999999998</v>
      </c>
      <c r="I41" s="155">
        <v>541</v>
      </c>
      <c r="J41" s="155">
        <v>452</v>
      </c>
      <c r="K41" s="155">
        <v>5</v>
      </c>
      <c r="L41" s="162">
        <v>17</v>
      </c>
      <c r="M41" s="162">
        <v>281</v>
      </c>
      <c r="N41" s="155">
        <v>154</v>
      </c>
      <c r="O41" s="10">
        <f t="shared" si="0"/>
        <v>0.64597701149425291</v>
      </c>
      <c r="P41" s="73">
        <f t="shared" si="1"/>
        <v>0.35402298850574715</v>
      </c>
      <c r="Q41" s="74">
        <v>8955680.3599999994</v>
      </c>
      <c r="R41" s="74">
        <f t="shared" si="2"/>
        <v>40893.51762557077</v>
      </c>
      <c r="S41" s="163">
        <v>219</v>
      </c>
    </row>
    <row r="42" spans="1:19" ht="15.5" x14ac:dyDescent="0.35">
      <c r="B42" s="46">
        <v>44896</v>
      </c>
      <c r="C42" s="155">
        <v>408</v>
      </c>
      <c r="D42" s="162">
        <v>347</v>
      </c>
      <c r="E42" s="162">
        <v>61</v>
      </c>
      <c r="F42" s="155">
        <v>0</v>
      </c>
      <c r="G42" s="155">
        <v>361</v>
      </c>
      <c r="H42" s="229">
        <v>40.339779999999998</v>
      </c>
      <c r="I42" s="155">
        <v>588</v>
      </c>
      <c r="J42" s="155">
        <v>353</v>
      </c>
      <c r="K42" s="155">
        <v>8</v>
      </c>
      <c r="L42" s="162">
        <v>24</v>
      </c>
      <c r="M42" s="162">
        <v>211</v>
      </c>
      <c r="N42" s="155">
        <v>118</v>
      </c>
      <c r="O42" s="10">
        <f t="shared" si="0"/>
        <v>0.64133738601823709</v>
      </c>
      <c r="P42" s="73">
        <f t="shared" si="1"/>
        <v>0.35866261398176291</v>
      </c>
      <c r="Q42" s="74">
        <v>13982907.606000001</v>
      </c>
      <c r="R42" s="74">
        <f t="shared" si="2"/>
        <v>89063.10577070064</v>
      </c>
      <c r="S42" s="163">
        <v>157</v>
      </c>
    </row>
    <row r="43" spans="1:19" ht="15.5" x14ac:dyDescent="0.35">
      <c r="A43" s="42"/>
      <c r="B43" s="69" t="s">
        <v>91</v>
      </c>
      <c r="C43" s="157">
        <f>+SUM(C40:C42)</f>
        <v>1299</v>
      </c>
      <c r="D43" s="157">
        <f>+SUM(D40:D42)</f>
        <v>1102</v>
      </c>
      <c r="E43" s="157">
        <f>+SUM(E40:E42)</f>
        <v>197</v>
      </c>
      <c r="F43" s="157">
        <f>+SUM(F40:F42)</f>
        <v>3</v>
      </c>
      <c r="G43" s="157">
        <f>+SUM(G40:G42)</f>
        <v>1288</v>
      </c>
      <c r="H43" s="230">
        <f>+AVERAGE(H40:H42)</f>
        <v>39.20964</v>
      </c>
      <c r="I43" s="157">
        <f>I42</f>
        <v>588</v>
      </c>
      <c r="J43" s="157">
        <f t="shared" ref="J43:N43" si="3">+SUM(J40:J42)</f>
        <v>1269</v>
      </c>
      <c r="K43" s="157">
        <f t="shared" si="3"/>
        <v>19</v>
      </c>
      <c r="L43" s="157">
        <f t="shared" si="3"/>
        <v>70</v>
      </c>
      <c r="M43" s="157">
        <f t="shared" si="3"/>
        <v>766</v>
      </c>
      <c r="N43" s="157">
        <f t="shared" si="3"/>
        <v>433</v>
      </c>
      <c r="O43" s="79">
        <f t="shared" si="0"/>
        <v>0.6388657214345288</v>
      </c>
      <c r="P43" s="79">
        <f t="shared" si="1"/>
        <v>0.3611342785654712</v>
      </c>
      <c r="Q43" s="80">
        <f>+SUM(Q40:Q42)</f>
        <v>35932729.865999997</v>
      </c>
      <c r="R43" s="80">
        <f t="shared" si="2"/>
        <v>59887.883109999995</v>
      </c>
      <c r="S43" s="161">
        <f>+SUM(S40:S42)</f>
        <v>600</v>
      </c>
    </row>
    <row r="44" spans="1:19" ht="15.5" x14ac:dyDescent="0.35">
      <c r="B44" s="46">
        <v>44927</v>
      </c>
      <c r="C44" s="162">
        <v>527</v>
      </c>
      <c r="D44" s="162">
        <v>474</v>
      </c>
      <c r="E44" s="162">
        <v>53</v>
      </c>
      <c r="F44" s="162">
        <v>2</v>
      </c>
      <c r="G44" s="155">
        <v>469</v>
      </c>
      <c r="H44" s="231">
        <v>41.554369999999999</v>
      </c>
      <c r="I44" s="162">
        <v>644</v>
      </c>
      <c r="J44" s="162">
        <v>459</v>
      </c>
      <c r="K44" s="162">
        <v>10</v>
      </c>
      <c r="L44" s="162">
        <v>18</v>
      </c>
      <c r="M44" s="162">
        <v>286</v>
      </c>
      <c r="N44" s="162">
        <v>155</v>
      </c>
      <c r="O44" s="10">
        <f t="shared" si="0"/>
        <v>0.64852607709750565</v>
      </c>
      <c r="P44" s="73">
        <f t="shared" si="1"/>
        <v>0.35147392290249435</v>
      </c>
      <c r="Q44" s="74">
        <v>13243910.050000001</v>
      </c>
      <c r="R44" s="74">
        <f t="shared" si="2"/>
        <v>57582.217608695653</v>
      </c>
      <c r="S44" s="163">
        <v>230</v>
      </c>
    </row>
    <row r="45" spans="1:19" ht="15.5" x14ac:dyDescent="0.35">
      <c r="B45" s="46">
        <v>44958</v>
      </c>
      <c r="C45" s="162">
        <v>462</v>
      </c>
      <c r="D45" s="162">
        <v>431</v>
      </c>
      <c r="E45" s="162">
        <v>31</v>
      </c>
      <c r="F45" s="162">
        <v>0</v>
      </c>
      <c r="G45" s="155">
        <v>663</v>
      </c>
      <c r="H45" s="231">
        <v>31.571639999999999</v>
      </c>
      <c r="I45" s="162">
        <v>443</v>
      </c>
      <c r="J45" s="162">
        <v>652</v>
      </c>
      <c r="K45" s="162">
        <v>11</v>
      </c>
      <c r="L45" s="162">
        <v>23</v>
      </c>
      <c r="M45" s="162">
        <v>470</v>
      </c>
      <c r="N45" s="162">
        <v>159</v>
      </c>
      <c r="O45" s="10">
        <f t="shared" si="0"/>
        <v>0.74721780604133547</v>
      </c>
      <c r="P45" s="73">
        <f t="shared" si="1"/>
        <v>0.25278219395866453</v>
      </c>
      <c r="Q45" s="74">
        <v>42539589.575000003</v>
      </c>
      <c r="R45" s="74">
        <f t="shared" si="2"/>
        <v>101284.73708333334</v>
      </c>
      <c r="S45" s="163">
        <v>420</v>
      </c>
    </row>
    <row r="46" spans="1:19" ht="15.5" x14ac:dyDescent="0.35">
      <c r="B46" s="46">
        <v>44986</v>
      </c>
      <c r="C46" s="162">
        <v>510</v>
      </c>
      <c r="D46" s="162">
        <v>461</v>
      </c>
      <c r="E46" s="162">
        <v>49</v>
      </c>
      <c r="F46" s="162">
        <v>0</v>
      </c>
      <c r="G46" s="155">
        <v>502</v>
      </c>
      <c r="H46" s="231">
        <v>29.06362</v>
      </c>
      <c r="I46" s="162">
        <v>451</v>
      </c>
      <c r="J46" s="162">
        <v>497</v>
      </c>
      <c r="K46" s="162">
        <v>5</v>
      </c>
      <c r="L46" s="162">
        <v>24</v>
      </c>
      <c r="M46" s="162">
        <v>281</v>
      </c>
      <c r="N46" s="162">
        <v>192</v>
      </c>
      <c r="O46" s="10">
        <f t="shared" si="0"/>
        <v>0.59408033826638473</v>
      </c>
      <c r="P46" s="73">
        <f t="shared" si="1"/>
        <v>0.40591966173361521</v>
      </c>
      <c r="Q46" s="74">
        <v>11019161.32</v>
      </c>
      <c r="R46" s="74">
        <f t="shared" si="2"/>
        <v>44793.338699186992</v>
      </c>
      <c r="S46" s="163">
        <v>246</v>
      </c>
    </row>
    <row r="47" spans="1:19" ht="15.75" customHeight="1" x14ac:dyDescent="0.35">
      <c r="A47" s="42"/>
      <c r="B47" s="69" t="s">
        <v>92</v>
      </c>
      <c r="C47" s="157">
        <f>+SUM(C44:C46)</f>
        <v>1499</v>
      </c>
      <c r="D47" s="157">
        <f>+SUM(D44:D46)</f>
        <v>1366</v>
      </c>
      <c r="E47" s="157">
        <f>+SUM(E44:E46)</f>
        <v>133</v>
      </c>
      <c r="F47" s="157">
        <f>+SUM(F44:F46)</f>
        <v>2</v>
      </c>
      <c r="G47" s="157">
        <f>+SUM(G44:G46)</f>
        <v>1634</v>
      </c>
      <c r="H47" s="230">
        <f>+AVERAGE(H44:H46)</f>
        <v>34.063209999999998</v>
      </c>
      <c r="I47" s="157">
        <f>I46</f>
        <v>451</v>
      </c>
      <c r="J47" s="157">
        <f>+SUM(J44:J46)</f>
        <v>1608</v>
      </c>
      <c r="K47" s="157">
        <f t="shared" ref="K47:N47" si="4">+SUM(K44:K46)</f>
        <v>26</v>
      </c>
      <c r="L47" s="157">
        <f t="shared" si="4"/>
        <v>65</v>
      </c>
      <c r="M47" s="157">
        <f t="shared" si="4"/>
        <v>1037</v>
      </c>
      <c r="N47" s="157">
        <f t="shared" si="4"/>
        <v>506</v>
      </c>
      <c r="O47" s="79">
        <f t="shared" si="0"/>
        <v>0.67206740116655861</v>
      </c>
      <c r="P47" s="79">
        <f t="shared" si="1"/>
        <v>0.32793259883344134</v>
      </c>
      <c r="Q47" s="80">
        <f>+SUM(Q44:Q46)</f>
        <v>66802660.945</v>
      </c>
      <c r="R47" s="80">
        <f t="shared" si="2"/>
        <v>74556.541233258933</v>
      </c>
      <c r="S47" s="161">
        <f>+SUM(S44:S46)</f>
        <v>896</v>
      </c>
    </row>
    <row r="48" spans="1:19" ht="15.5" x14ac:dyDescent="0.35">
      <c r="B48" s="46">
        <v>45017</v>
      </c>
      <c r="C48" s="162">
        <v>373</v>
      </c>
      <c r="D48" s="162">
        <v>339</v>
      </c>
      <c r="E48" s="162">
        <v>34</v>
      </c>
      <c r="F48" s="162">
        <v>0</v>
      </c>
      <c r="G48" s="155">
        <v>365</v>
      </c>
      <c r="H48" s="231">
        <v>31.820650000000001</v>
      </c>
      <c r="I48" s="162">
        <v>459</v>
      </c>
      <c r="J48" s="162">
        <v>357</v>
      </c>
      <c r="K48" s="162">
        <v>8</v>
      </c>
      <c r="L48" s="162">
        <v>19</v>
      </c>
      <c r="M48" s="162">
        <v>214</v>
      </c>
      <c r="N48" s="162">
        <v>124</v>
      </c>
      <c r="O48" s="10">
        <f t="shared" si="0"/>
        <v>0.63313609467455623</v>
      </c>
      <c r="P48" s="73">
        <f t="shared" si="1"/>
        <v>0.36686390532544377</v>
      </c>
      <c r="Q48" s="74">
        <v>7102795.2400000002</v>
      </c>
      <c r="R48" s="74">
        <f t="shared" si="2"/>
        <v>39903.34404494382</v>
      </c>
      <c r="S48" s="163">
        <v>178</v>
      </c>
    </row>
    <row r="49" spans="1:19" ht="15.5" x14ac:dyDescent="0.35">
      <c r="B49" s="46">
        <v>45047</v>
      </c>
      <c r="C49" s="162">
        <v>445</v>
      </c>
      <c r="D49" s="162">
        <v>395</v>
      </c>
      <c r="E49" s="162">
        <v>50</v>
      </c>
      <c r="F49" s="162">
        <v>2</v>
      </c>
      <c r="G49" s="155">
        <v>390</v>
      </c>
      <c r="H49" s="231">
        <v>32.30256</v>
      </c>
      <c r="I49" s="162">
        <v>512</v>
      </c>
      <c r="J49" s="162">
        <v>382</v>
      </c>
      <c r="K49" s="162">
        <v>8</v>
      </c>
      <c r="L49" s="162">
        <v>21</v>
      </c>
      <c r="M49" s="162">
        <v>226</v>
      </c>
      <c r="N49" s="162">
        <v>135</v>
      </c>
      <c r="O49" s="10">
        <f t="shared" si="0"/>
        <v>0.62603878116343492</v>
      </c>
      <c r="P49" s="73">
        <f t="shared" si="1"/>
        <v>0.37396121883656508</v>
      </c>
      <c r="Q49" s="74">
        <v>7971624.5999999996</v>
      </c>
      <c r="R49" s="74">
        <f t="shared" si="2"/>
        <v>39858.123</v>
      </c>
      <c r="S49" s="163">
        <v>200</v>
      </c>
    </row>
    <row r="50" spans="1:19" ht="15.5" x14ac:dyDescent="0.35">
      <c r="B50" s="46">
        <v>45078</v>
      </c>
      <c r="C50" s="162">
        <v>342</v>
      </c>
      <c r="D50" s="162">
        <v>302</v>
      </c>
      <c r="E50" s="162">
        <v>40</v>
      </c>
      <c r="F50" s="162">
        <v>1</v>
      </c>
      <c r="G50" s="155">
        <v>452</v>
      </c>
      <c r="H50" s="231">
        <v>34.407080000000001</v>
      </c>
      <c r="I50" s="162">
        <v>401</v>
      </c>
      <c r="J50" s="162">
        <v>448</v>
      </c>
      <c r="K50" s="162">
        <v>4</v>
      </c>
      <c r="L50" s="162">
        <v>15</v>
      </c>
      <c r="M50" s="162">
        <v>256</v>
      </c>
      <c r="N50" s="162">
        <v>177</v>
      </c>
      <c r="O50" s="10">
        <f t="shared" si="0"/>
        <v>0.59122401847575057</v>
      </c>
      <c r="P50" s="73">
        <f t="shared" si="1"/>
        <v>0.40877598152424943</v>
      </c>
      <c r="Q50" s="74">
        <v>10508120.82</v>
      </c>
      <c r="R50" s="74">
        <f t="shared" si="2"/>
        <v>50278.09004784689</v>
      </c>
      <c r="S50" s="163">
        <v>209</v>
      </c>
    </row>
    <row r="51" spans="1:19" ht="15.75" customHeight="1" x14ac:dyDescent="0.35">
      <c r="A51" s="42"/>
      <c r="B51" s="69" t="s">
        <v>93</v>
      </c>
      <c r="C51" s="157">
        <f>+SUM(C48:C50)</f>
        <v>1160</v>
      </c>
      <c r="D51" s="157">
        <f>+SUM(D48:D50)</f>
        <v>1036</v>
      </c>
      <c r="E51" s="157">
        <f>+SUM(E48:E50)</f>
        <v>124</v>
      </c>
      <c r="F51" s="157">
        <f>+SUM(F48:F50)</f>
        <v>3</v>
      </c>
      <c r="G51" s="157">
        <f>+SUM(G48:G50)</f>
        <v>1207</v>
      </c>
      <c r="H51" s="230">
        <f>+AVERAGE(H48:H50)</f>
        <v>32.843430000000005</v>
      </c>
      <c r="I51" s="157">
        <f>I50</f>
        <v>401</v>
      </c>
      <c r="J51" s="157">
        <f>+SUM(J48:J50)</f>
        <v>1187</v>
      </c>
      <c r="K51" s="157">
        <f t="shared" ref="K51:N51" si="5">+SUM(K48:K50)</f>
        <v>20</v>
      </c>
      <c r="L51" s="157">
        <f t="shared" si="5"/>
        <v>55</v>
      </c>
      <c r="M51" s="157">
        <f t="shared" si="5"/>
        <v>696</v>
      </c>
      <c r="N51" s="157">
        <f t="shared" si="5"/>
        <v>436</v>
      </c>
      <c r="O51" s="79">
        <f t="shared" si="0"/>
        <v>0.61484098939929333</v>
      </c>
      <c r="P51" s="79">
        <f t="shared" si="1"/>
        <v>0.38515901060070673</v>
      </c>
      <c r="Q51" s="80">
        <f>+SUM(Q48:Q50)</f>
        <v>25582540.66</v>
      </c>
      <c r="R51" s="80">
        <f t="shared" si="2"/>
        <v>43581.84098807496</v>
      </c>
      <c r="S51" s="161">
        <f>+SUM(S48:S50)</f>
        <v>587</v>
      </c>
    </row>
    <row r="52" spans="1:19" ht="15.5" x14ac:dyDescent="0.35">
      <c r="B52" s="46">
        <v>45108</v>
      </c>
      <c r="C52" s="162">
        <v>409</v>
      </c>
      <c r="D52" s="162">
        <v>356</v>
      </c>
      <c r="E52" s="162">
        <v>53</v>
      </c>
      <c r="F52" s="162">
        <v>1</v>
      </c>
      <c r="G52" s="155">
        <v>325</v>
      </c>
      <c r="H52" s="231">
        <v>33.590769230769233</v>
      </c>
      <c r="I52" s="162">
        <f>+Table242[[#This Row],[Recibidos]]+I50-Table242[[#This Row],[Desactivados]]-Table242[[#This Row],[Completados]]</f>
        <v>484</v>
      </c>
      <c r="J52" s="162">
        <v>320</v>
      </c>
      <c r="K52" s="162">
        <v>5</v>
      </c>
      <c r="L52" s="162">
        <v>10</v>
      </c>
      <c r="M52" s="162">
        <v>199</v>
      </c>
      <c r="N52" s="162">
        <v>111</v>
      </c>
      <c r="O52" s="10">
        <f t="shared" si="0"/>
        <v>0.64193548387096777</v>
      </c>
      <c r="P52" s="73">
        <f t="shared" si="1"/>
        <v>0.35806451612903228</v>
      </c>
      <c r="Q52" s="74">
        <v>12333466.92</v>
      </c>
      <c r="R52" s="74">
        <f t="shared" si="2"/>
        <v>70881.993793103451</v>
      </c>
      <c r="S52" s="163">
        <v>174</v>
      </c>
    </row>
    <row r="53" spans="1:19" ht="15.5" x14ac:dyDescent="0.35">
      <c r="B53" s="46">
        <v>45139</v>
      </c>
      <c r="C53" s="162">
        <v>367</v>
      </c>
      <c r="D53" s="162">
        <v>326</v>
      </c>
      <c r="E53" s="162">
        <v>41</v>
      </c>
      <c r="F53" s="162">
        <v>5</v>
      </c>
      <c r="G53" s="155">
        <v>332</v>
      </c>
      <c r="H53" s="231">
        <v>39.295180722891573</v>
      </c>
      <c r="I53" s="162">
        <f>+Table242[[#This Row],[Recibidos]]+I52-Table242[[#This Row],[Desactivados]]-Table242[[#This Row],[Completados]]</f>
        <v>514</v>
      </c>
      <c r="J53" s="162">
        <v>323</v>
      </c>
      <c r="K53" s="162">
        <v>9</v>
      </c>
      <c r="L53" s="162">
        <v>8</v>
      </c>
      <c r="M53" s="162">
        <v>199</v>
      </c>
      <c r="N53" s="162">
        <v>116</v>
      </c>
      <c r="O53" s="10">
        <f t="shared" si="0"/>
        <v>0.63174603174603172</v>
      </c>
      <c r="P53" s="73">
        <f t="shared" si="1"/>
        <v>0.36825396825396828</v>
      </c>
      <c r="Q53" s="74">
        <v>7873631.1699999999</v>
      </c>
      <c r="R53" s="74">
        <f t="shared" si="2"/>
        <v>42331.350376344082</v>
      </c>
      <c r="S53" s="163">
        <v>186</v>
      </c>
    </row>
    <row r="54" spans="1:19" ht="15.5" x14ac:dyDescent="0.35">
      <c r="B54" s="46">
        <v>45170</v>
      </c>
      <c r="C54" s="162">
        <v>354</v>
      </c>
      <c r="D54" s="162">
        <v>302</v>
      </c>
      <c r="E54" s="162">
        <v>52</v>
      </c>
      <c r="F54" s="162">
        <v>5</v>
      </c>
      <c r="G54" s="155">
        <v>328</v>
      </c>
      <c r="H54" s="231">
        <v>42.298780487804883</v>
      </c>
      <c r="I54" s="162">
        <f>+Table242[[#This Row],[Recibidos]]+I53-Table242[[#This Row],[Desactivados]]-Table242[[#This Row],[Completados]]</f>
        <v>535</v>
      </c>
      <c r="J54" s="162">
        <v>320</v>
      </c>
      <c r="K54" s="162">
        <v>8</v>
      </c>
      <c r="L54" s="162">
        <v>13</v>
      </c>
      <c r="M54" s="162">
        <v>197</v>
      </c>
      <c r="N54" s="162">
        <v>110</v>
      </c>
      <c r="O54" s="10">
        <f t="shared" si="0"/>
        <v>0.64169381107491852</v>
      </c>
      <c r="P54" s="73">
        <f t="shared" si="1"/>
        <v>0.35830618892508143</v>
      </c>
      <c r="Q54" s="74">
        <v>5571914.9100000001</v>
      </c>
      <c r="R54" s="74">
        <f t="shared" si="2"/>
        <v>32775.970058823528</v>
      </c>
      <c r="S54" s="163">
        <v>170</v>
      </c>
    </row>
    <row r="55" spans="1:19" ht="15.5" x14ac:dyDescent="0.35">
      <c r="A55" s="42"/>
      <c r="B55" s="69" t="s">
        <v>94</v>
      </c>
      <c r="C55" s="157">
        <f>+SUM(C52:C54)</f>
        <v>1130</v>
      </c>
      <c r="D55" s="157">
        <f>+SUM(D52:D54)</f>
        <v>984</v>
      </c>
      <c r="E55" s="157">
        <f>+SUM(E52:E54)</f>
        <v>146</v>
      </c>
      <c r="F55" s="157">
        <f>+SUM(F52:F54)</f>
        <v>11</v>
      </c>
      <c r="G55" s="157">
        <f>+SUM(G52:G54)</f>
        <v>985</v>
      </c>
      <c r="H55" s="230">
        <f>+AVERAGE(H52:H54)</f>
        <v>38.39491014715523</v>
      </c>
      <c r="I55" s="157">
        <f>I54</f>
        <v>535</v>
      </c>
      <c r="J55" s="157">
        <f>+SUM(J52:J54)</f>
        <v>963</v>
      </c>
      <c r="K55" s="157">
        <f t="shared" ref="K55:N55" si="6">+SUM(K52:K54)</f>
        <v>22</v>
      </c>
      <c r="L55" s="157">
        <f t="shared" si="6"/>
        <v>31</v>
      </c>
      <c r="M55" s="157">
        <f t="shared" si="6"/>
        <v>595</v>
      </c>
      <c r="N55" s="157">
        <f t="shared" si="6"/>
        <v>337</v>
      </c>
      <c r="O55" s="79">
        <f>+M55/(M55+N55)</f>
        <v>0.63841201716738194</v>
      </c>
      <c r="P55" s="79">
        <f>+N55/(M55+N55)</f>
        <v>0.361587982832618</v>
      </c>
      <c r="Q55" s="80">
        <f>+SUM(Q52:Q54)</f>
        <v>25779013</v>
      </c>
      <c r="R55" s="80">
        <f>+Q55/S55</f>
        <v>48639.647169811324</v>
      </c>
      <c r="S55" s="161">
        <f>+SUM(S52:S54)</f>
        <v>530</v>
      </c>
    </row>
    <row r="56" spans="1:19" ht="15.5" x14ac:dyDescent="0.35">
      <c r="B56" s="46">
        <v>45200</v>
      </c>
      <c r="C56" s="162">
        <v>440</v>
      </c>
      <c r="D56" s="162">
        <v>391</v>
      </c>
      <c r="E56" s="162">
        <v>49</v>
      </c>
      <c r="F56" s="162">
        <v>1</v>
      </c>
      <c r="G56" s="162">
        <v>464</v>
      </c>
      <c r="H56" s="231">
        <v>39.872844827586214</v>
      </c>
      <c r="I56" s="162">
        <f>+Table242[[#This Row],[Recibidos]]+I54-Table242[[#This Row],[Desactivados]]-Table242[[#This Row],[Completados]]</f>
        <v>510</v>
      </c>
      <c r="J56" s="162">
        <v>456</v>
      </c>
      <c r="K56" s="162">
        <v>8</v>
      </c>
      <c r="L56" s="162">
        <v>10</v>
      </c>
      <c r="M56" s="162">
        <v>284</v>
      </c>
      <c r="N56" s="162">
        <v>162</v>
      </c>
      <c r="O56" s="10">
        <f t="shared" si="0"/>
        <v>0.63677130044843044</v>
      </c>
      <c r="P56" s="73">
        <f t="shared" si="1"/>
        <v>0.3632286995515695</v>
      </c>
      <c r="Q56" s="74">
        <v>11384587.449999999</v>
      </c>
      <c r="R56" s="74">
        <f t="shared" si="2"/>
        <v>46850.154115226331</v>
      </c>
      <c r="S56" s="163">
        <v>243</v>
      </c>
    </row>
    <row r="57" spans="1:19" ht="15.5" x14ac:dyDescent="0.35">
      <c r="B57" s="46">
        <v>45231</v>
      </c>
      <c r="C57" s="162">
        <v>404</v>
      </c>
      <c r="D57" s="162">
        <v>351</v>
      </c>
      <c r="E57" s="162">
        <v>53</v>
      </c>
      <c r="F57" s="162">
        <v>3</v>
      </c>
      <c r="G57" s="162">
        <v>378</v>
      </c>
      <c r="H57" s="231">
        <v>36.978835978835981</v>
      </c>
      <c r="I57" s="162">
        <f>+Table242[[#This Row],[Recibidos]]+I56-Table242[[#This Row],[Desactivados]]-Table242[[#This Row],[Completados]]</f>
        <v>533</v>
      </c>
      <c r="J57" s="162">
        <v>375</v>
      </c>
      <c r="K57" s="162">
        <v>3</v>
      </c>
      <c r="L57" s="162">
        <v>8</v>
      </c>
      <c r="M57" s="162">
        <v>230</v>
      </c>
      <c r="N57" s="162">
        <v>137</v>
      </c>
      <c r="O57" s="10">
        <f t="shared" si="0"/>
        <v>0.6267029972752044</v>
      </c>
      <c r="P57" s="73">
        <f t="shared" si="1"/>
        <v>0.37329700272479566</v>
      </c>
      <c r="Q57" s="74">
        <v>8513280.9299999904</v>
      </c>
      <c r="R57" s="74">
        <f t="shared" si="2"/>
        <v>41528.199658536541</v>
      </c>
      <c r="S57" s="163">
        <v>205</v>
      </c>
    </row>
    <row r="58" spans="1:19" ht="15.5" x14ac:dyDescent="0.35">
      <c r="B58" s="46">
        <v>45261</v>
      </c>
      <c r="C58" s="162">
        <v>406</v>
      </c>
      <c r="D58" s="162">
        <v>343</v>
      </c>
      <c r="E58" s="162">
        <v>63</v>
      </c>
      <c r="F58" s="162">
        <v>2</v>
      </c>
      <c r="G58" s="162">
        <v>313</v>
      </c>
      <c r="H58" s="231">
        <v>36.968051118210873</v>
      </c>
      <c r="I58" s="162">
        <f>+Table242[[#This Row],[Recibidos]]+I57-Table242[[#This Row],[Desactivados]]-Table242[[#This Row],[Completados]]</f>
        <v>624</v>
      </c>
      <c r="J58" s="162">
        <v>303</v>
      </c>
      <c r="K58" s="162">
        <v>10</v>
      </c>
      <c r="L58" s="162">
        <v>8</v>
      </c>
      <c r="M58" s="162">
        <v>175</v>
      </c>
      <c r="N58" s="162">
        <v>120</v>
      </c>
      <c r="O58" s="10">
        <f t="shared" si="0"/>
        <v>0.59322033898305082</v>
      </c>
      <c r="P58" s="73">
        <f t="shared" si="1"/>
        <v>0.40677966101694918</v>
      </c>
      <c r="Q58" s="74">
        <v>4932488.5559999999</v>
      </c>
      <c r="R58" s="74">
        <f t="shared" si="2"/>
        <v>31618.516384615385</v>
      </c>
      <c r="S58" s="163">
        <v>156</v>
      </c>
    </row>
    <row r="59" spans="1:19" ht="15.5" x14ac:dyDescent="0.35">
      <c r="B59" s="69" t="s">
        <v>95</v>
      </c>
      <c r="C59" s="157">
        <f>+SUM(C56:C58)</f>
        <v>1250</v>
      </c>
      <c r="D59" s="157">
        <f>+SUM(D56:D58)</f>
        <v>1085</v>
      </c>
      <c r="E59" s="157">
        <f>+SUM(E56:E58)</f>
        <v>165</v>
      </c>
      <c r="F59" s="157">
        <f>+SUM(F56:F58)</f>
        <v>6</v>
      </c>
      <c r="G59" s="157">
        <f>+SUM(G56:G58)</f>
        <v>1155</v>
      </c>
      <c r="H59" s="230">
        <f>+AVERAGE(H56:H58)</f>
        <v>37.939910641544351</v>
      </c>
      <c r="I59" s="157">
        <f>I58</f>
        <v>624</v>
      </c>
      <c r="J59" s="157">
        <f>+SUM(J56:J58)</f>
        <v>1134</v>
      </c>
      <c r="K59" s="157">
        <f t="shared" ref="K59:N59" si="7">+SUM(K56:K58)</f>
        <v>21</v>
      </c>
      <c r="L59" s="157">
        <f t="shared" si="7"/>
        <v>26</v>
      </c>
      <c r="M59" s="157">
        <f t="shared" si="7"/>
        <v>689</v>
      </c>
      <c r="N59" s="157">
        <f t="shared" si="7"/>
        <v>419</v>
      </c>
      <c r="O59" s="79">
        <f>+M59/(M59+N59)</f>
        <v>0.62184115523465699</v>
      </c>
      <c r="P59" s="79">
        <f>+N59/(M59+N59)</f>
        <v>0.37815884476534295</v>
      </c>
      <c r="Q59" s="80">
        <f>+SUM(Q56:Q58)</f>
        <v>24830356.93599999</v>
      </c>
      <c r="R59" s="80">
        <f>+Q59/S59</f>
        <v>41109.862476821174</v>
      </c>
      <c r="S59" s="161">
        <f>+SUM(S56:S58)</f>
        <v>604</v>
      </c>
    </row>
    <row r="60" spans="1:19" ht="15.5" x14ac:dyDescent="0.35">
      <c r="B60" s="46">
        <v>45292</v>
      </c>
      <c r="C60" s="162">
        <v>553</v>
      </c>
      <c r="D60" s="162">
        <v>486</v>
      </c>
      <c r="E60" s="162">
        <v>63</v>
      </c>
      <c r="F60" s="162">
        <v>4</v>
      </c>
      <c r="G60" s="162">
        <v>558</v>
      </c>
      <c r="H60" s="231">
        <v>40.358423000000002</v>
      </c>
      <c r="I60" s="162">
        <f>+Table242[[#This Row],[Recibidos]]+I58-Table242[[#This Row],[Desactivados]]-Table242[[#This Row],[Completados]]</f>
        <v>615</v>
      </c>
      <c r="J60" s="162">
        <v>539</v>
      </c>
      <c r="K60" s="162">
        <v>19</v>
      </c>
      <c r="L60" s="162">
        <v>16</v>
      </c>
      <c r="M60" s="162">
        <v>329</v>
      </c>
      <c r="N60" s="162">
        <v>194</v>
      </c>
      <c r="O60" s="10">
        <f t="shared" ref="O60:O62" si="8">+M60/(M60+N60)</f>
        <v>0.62906309751434031</v>
      </c>
      <c r="P60" s="73">
        <f t="shared" ref="P60:P62" si="9">+N60/(M60+N60)</f>
        <v>0.37093690248565964</v>
      </c>
      <c r="Q60" s="74">
        <v>20703703.760000002</v>
      </c>
      <c r="R60" s="74">
        <f t="shared" ref="R60:R62" si="10">+Q60/S60</f>
        <v>76116.557941176477</v>
      </c>
      <c r="S60" s="163">
        <v>272</v>
      </c>
    </row>
    <row r="61" spans="1:19" ht="15.5" x14ac:dyDescent="0.35">
      <c r="B61" s="46">
        <v>45323</v>
      </c>
      <c r="C61" s="162">
        <v>483</v>
      </c>
      <c r="D61" s="162">
        <v>418</v>
      </c>
      <c r="E61" s="162">
        <v>63</v>
      </c>
      <c r="F61" s="162">
        <v>2</v>
      </c>
      <c r="G61" s="162">
        <v>392</v>
      </c>
      <c r="H61" s="231">
        <v>35.400509999999997</v>
      </c>
      <c r="I61" s="162">
        <f>+Table242[[#This Row],[Recibidos]]+I60-Table242[[#This Row],[Desactivados]]-Table242[[#This Row],[Completados]]</f>
        <v>704</v>
      </c>
      <c r="J61" s="162">
        <v>387</v>
      </c>
      <c r="K61" s="162">
        <v>5</v>
      </c>
      <c r="L61" s="162">
        <v>12</v>
      </c>
      <c r="M61" s="162">
        <v>242</v>
      </c>
      <c r="N61" s="162">
        <v>133</v>
      </c>
      <c r="O61" s="10">
        <f t="shared" si="8"/>
        <v>0.64533333333333331</v>
      </c>
      <c r="P61" s="73">
        <f t="shared" si="9"/>
        <v>0.35466666666666669</v>
      </c>
      <c r="Q61" s="74">
        <v>10001336.060000001</v>
      </c>
      <c r="R61" s="74">
        <f t="shared" si="10"/>
        <v>45254.914298642536</v>
      </c>
      <c r="S61" s="163">
        <v>221</v>
      </c>
    </row>
    <row r="62" spans="1:19" ht="15.5" x14ac:dyDescent="0.35">
      <c r="B62" s="46">
        <v>45352</v>
      </c>
      <c r="C62" s="162">
        <v>379</v>
      </c>
      <c r="D62" s="162">
        <v>318</v>
      </c>
      <c r="E62" s="162">
        <v>58</v>
      </c>
      <c r="F62" s="162">
        <v>5</v>
      </c>
      <c r="G62" s="162">
        <v>262</v>
      </c>
      <c r="H62" s="231">
        <v>42.954197999999998</v>
      </c>
      <c r="I62" s="162">
        <f>+Table242[[#This Row],[Recibidos]]+I61-Table242[[#This Row],[Desactivados]]-Table242[[#This Row],[Completados]]</f>
        <v>816</v>
      </c>
      <c r="J62" s="162">
        <f>+L62+M62+N62</f>
        <v>255</v>
      </c>
      <c r="K62" s="162">
        <v>7</v>
      </c>
      <c r="L62" s="162">
        <v>17</v>
      </c>
      <c r="M62" s="162">
        <v>163</v>
      </c>
      <c r="N62" s="162">
        <v>75</v>
      </c>
      <c r="O62" s="10">
        <f t="shared" si="8"/>
        <v>0.68487394957983194</v>
      </c>
      <c r="P62" s="73">
        <f t="shared" si="9"/>
        <v>0.31512605042016806</v>
      </c>
      <c r="Q62" s="74">
        <v>7201623.1399999997</v>
      </c>
      <c r="R62" s="74">
        <f t="shared" si="10"/>
        <v>47692.86847682119</v>
      </c>
      <c r="S62" s="163">
        <v>151</v>
      </c>
    </row>
    <row r="63" spans="1:19" ht="15.5" x14ac:dyDescent="0.35">
      <c r="B63" s="69" t="s">
        <v>96</v>
      </c>
      <c r="C63" s="157">
        <f>+SUM(C60:C62)</f>
        <v>1415</v>
      </c>
      <c r="D63" s="157">
        <f>+SUM(D60:D62)</f>
        <v>1222</v>
      </c>
      <c r="E63" s="157">
        <f>+SUM(E60:E62)</f>
        <v>184</v>
      </c>
      <c r="F63" s="157">
        <f>+SUM(F60:F62)</f>
        <v>11</v>
      </c>
      <c r="G63" s="157">
        <f>+SUM(G60:G62)</f>
        <v>1212</v>
      </c>
      <c r="H63" s="230">
        <f>+AVERAGE(H60:H62)</f>
        <v>39.571043666666668</v>
      </c>
      <c r="I63" s="157">
        <f>I62</f>
        <v>816</v>
      </c>
      <c r="J63" s="157">
        <f>+SUM(J60:J62)</f>
        <v>1181</v>
      </c>
      <c r="K63" s="157">
        <f t="shared" ref="K63:N63" si="11">+SUM(K60:K62)</f>
        <v>31</v>
      </c>
      <c r="L63" s="157">
        <f t="shared" si="11"/>
        <v>45</v>
      </c>
      <c r="M63" s="157">
        <f t="shared" si="11"/>
        <v>734</v>
      </c>
      <c r="N63" s="157">
        <f t="shared" si="11"/>
        <v>402</v>
      </c>
      <c r="O63" s="79">
        <f>+M63/(M63+N63)</f>
        <v>0.64612676056338025</v>
      </c>
      <c r="P63" s="79">
        <f>+N63/(M63+N63)</f>
        <v>0.35387323943661969</v>
      </c>
      <c r="Q63" s="80">
        <f>+SUM(Q60:Q62)</f>
        <v>37906662.960000001</v>
      </c>
      <c r="R63" s="80">
        <f>+Q63/S63</f>
        <v>58861.277888198762</v>
      </c>
      <c r="S63" s="161">
        <f>+SUM(S60:S62)</f>
        <v>644</v>
      </c>
    </row>
    <row r="64" spans="1:19" ht="15.5" x14ac:dyDescent="0.35">
      <c r="B64" s="46">
        <v>45383</v>
      </c>
      <c r="C64" s="162">
        <v>518</v>
      </c>
      <c r="D64" s="162">
        <v>421</v>
      </c>
      <c r="E64" s="162">
        <v>92</v>
      </c>
      <c r="F64" s="162">
        <v>5</v>
      </c>
      <c r="G64" s="162">
        <v>616</v>
      </c>
      <c r="H64" s="231">
        <v>50.4</v>
      </c>
      <c r="I64" s="162">
        <f>+Table242[[#This Row],[Recibidos]]+I63-Table242[[#This Row],[Desactivados]]-Table242[[#This Row],[Completados]]</f>
        <v>713</v>
      </c>
      <c r="J64" s="162">
        <f>+L64+M64+N64</f>
        <v>609</v>
      </c>
      <c r="K64" s="162">
        <v>7</v>
      </c>
      <c r="L64" s="162">
        <v>15</v>
      </c>
      <c r="M64" s="162">
        <v>416</v>
      </c>
      <c r="N64" s="162">
        <v>178</v>
      </c>
      <c r="O64" s="73">
        <f>+M64/(M64+N64)</f>
        <v>0.70033670033670037</v>
      </c>
      <c r="P64" s="73">
        <f>+N64/(M64+N64)</f>
        <v>0.29966329966329969</v>
      </c>
      <c r="Q64" s="74">
        <v>17596755.23</v>
      </c>
      <c r="R64" s="74">
        <f>+Q64/S64</f>
        <v>54818.552118380067</v>
      </c>
      <c r="S64" s="163">
        <v>321</v>
      </c>
    </row>
    <row r="65" spans="2:19" ht="15.5" x14ac:dyDescent="0.35">
      <c r="B65" s="46">
        <v>45413</v>
      </c>
      <c r="C65" s="162">
        <v>584</v>
      </c>
      <c r="D65" s="162">
        <v>509</v>
      </c>
      <c r="E65" s="162">
        <v>72</v>
      </c>
      <c r="F65" s="162">
        <v>3</v>
      </c>
      <c r="G65" s="162">
        <v>473</v>
      </c>
      <c r="H65" s="231">
        <v>42.6</v>
      </c>
      <c r="I65" s="162">
        <f>+Table242[[#This Row],[Recibidos]]+I64-Table242[[#This Row],[Desactivados]]-Table242[[#This Row],[Completados]]</f>
        <v>821</v>
      </c>
      <c r="J65" s="162">
        <f>+L65+M65+N65</f>
        <v>469</v>
      </c>
      <c r="K65" s="162">
        <v>4</v>
      </c>
      <c r="L65" s="162">
        <v>15</v>
      </c>
      <c r="M65" s="162">
        <v>299</v>
      </c>
      <c r="N65" s="162">
        <v>155</v>
      </c>
      <c r="O65" s="73">
        <f>+M65/(M65+N65)</f>
        <v>0.65859030837004406</v>
      </c>
      <c r="P65" s="73">
        <f>+N65/(M65+N65)</f>
        <v>0.34140969162995594</v>
      </c>
      <c r="Q65" s="74">
        <v>14499293.279999999</v>
      </c>
      <c r="R65" s="74">
        <f>+Q65/S65</f>
        <v>64441.303466666664</v>
      </c>
      <c r="S65" s="163">
        <v>225</v>
      </c>
    </row>
    <row r="66" spans="2:19" ht="15.5" x14ac:dyDescent="0.35">
      <c r="B66" s="46">
        <v>45444</v>
      </c>
      <c r="C66" s="162">
        <v>526</v>
      </c>
      <c r="D66" s="162">
        <v>445</v>
      </c>
      <c r="E66" s="162">
        <v>79</v>
      </c>
      <c r="F66" s="162">
        <v>2</v>
      </c>
      <c r="G66" s="162">
        <v>384</v>
      </c>
      <c r="H66" s="231">
        <v>42.7</v>
      </c>
      <c r="I66" s="162">
        <f>+Table242[[#This Row],[Recibidos]]+I65-Table242[[#This Row],[Desactivados]]-Table242[[#This Row],[Completados]]</f>
        <v>961</v>
      </c>
      <c r="J66" s="162">
        <f>+L66+M66+N66</f>
        <v>382</v>
      </c>
      <c r="K66" s="162">
        <v>2</v>
      </c>
      <c r="L66" s="162">
        <v>7</v>
      </c>
      <c r="M66" s="162">
        <v>248</v>
      </c>
      <c r="N66" s="162">
        <v>127</v>
      </c>
      <c r="O66" s="73">
        <f>+M66/(M66+N66)</f>
        <v>0.66133333333333333</v>
      </c>
      <c r="P66" s="73">
        <f>+N66/(M66+N66)</f>
        <v>0.33866666666666667</v>
      </c>
      <c r="Q66" s="74">
        <v>9979639.0800000001</v>
      </c>
      <c r="R66" s="74">
        <f>+Q66/S66</f>
        <v>51707.974507772022</v>
      </c>
      <c r="S66" s="163">
        <v>193</v>
      </c>
    </row>
    <row r="67" spans="2:19" ht="15.5" x14ac:dyDescent="0.35">
      <c r="B67" s="69" t="s">
        <v>97</v>
      </c>
      <c r="C67" s="157">
        <f>+SUM(C64:C66)</f>
        <v>1628</v>
      </c>
      <c r="D67" s="157">
        <f>+SUM(D64:D66)</f>
        <v>1375</v>
      </c>
      <c r="E67" s="157">
        <f>+SUM(E64:E66)</f>
        <v>243</v>
      </c>
      <c r="F67" s="157">
        <f>+SUM(F64:F66)</f>
        <v>10</v>
      </c>
      <c r="G67" s="157">
        <f>+SUM(G64:G66)</f>
        <v>1473</v>
      </c>
      <c r="H67" s="230">
        <f>+AVERAGE(H64:H66)</f>
        <v>45.233333333333327</v>
      </c>
      <c r="I67" s="157">
        <f>+SUM(I64:I66)</f>
        <v>2495</v>
      </c>
      <c r="J67" s="157">
        <f>+SUM(J64:J66)</f>
        <v>1460</v>
      </c>
      <c r="K67" s="157">
        <f t="shared" ref="K67:N67" si="12">+SUM(K64:K66)</f>
        <v>13</v>
      </c>
      <c r="L67" s="157">
        <f t="shared" si="12"/>
        <v>37</v>
      </c>
      <c r="M67" s="157">
        <f t="shared" si="12"/>
        <v>963</v>
      </c>
      <c r="N67" s="157">
        <f t="shared" si="12"/>
        <v>460</v>
      </c>
      <c r="O67" s="79">
        <f>+M67/(M67+N67)</f>
        <v>0.6767392832044975</v>
      </c>
      <c r="P67" s="79">
        <f>+N67/(M67+N67)</f>
        <v>0.32326071679550245</v>
      </c>
      <c r="Q67" s="80">
        <f>+SUM(Q64:Q66)</f>
        <v>42075687.589999996</v>
      </c>
      <c r="R67" s="80">
        <f>+Q67/S67</f>
        <v>56935.977794316641</v>
      </c>
      <c r="S67" s="161">
        <f>+SUM(S64:S66)</f>
        <v>739</v>
      </c>
    </row>
    <row r="68" spans="2:19" x14ac:dyDescent="0.35">
      <c r="B68"/>
      <c r="O68"/>
      <c r="P68"/>
      <c r="Q68"/>
      <c r="R68"/>
    </row>
    <row r="69" spans="2:19" ht="15.5" x14ac:dyDescent="0.35">
      <c r="B69" s="62"/>
      <c r="C69" s="63"/>
      <c r="D69" s="63"/>
      <c r="E69" s="63"/>
      <c r="F69" s="63"/>
      <c r="G69" s="64"/>
      <c r="H69" s="64"/>
      <c r="I69" s="63"/>
      <c r="J69" s="64"/>
      <c r="K69" s="64"/>
      <c r="L69" s="64"/>
      <c r="M69" s="65"/>
      <c r="N69" s="65"/>
      <c r="O69" s="66"/>
      <c r="P69" s="66"/>
      <c r="Q69" s="67"/>
      <c r="R69" s="67"/>
      <c r="S69" s="65"/>
    </row>
    <row r="70" spans="2:19" ht="15.5" x14ac:dyDescent="0.35">
      <c r="B70" s="25" t="s">
        <v>98</v>
      </c>
      <c r="N70" s="26"/>
      <c r="O70" s="27"/>
      <c r="P70" s="27"/>
      <c r="Q70" s="28"/>
    </row>
    <row r="71" spans="2:19" x14ac:dyDescent="0.35">
      <c r="B71" s="29" t="s">
        <v>1</v>
      </c>
      <c r="C71" s="30"/>
      <c r="D71" s="30"/>
      <c r="E71" s="30"/>
      <c r="F71" s="30" t="s">
        <v>99</v>
      </c>
      <c r="G71" s="30"/>
      <c r="H71" s="30"/>
      <c r="I71" s="30"/>
      <c r="J71" s="31"/>
      <c r="K71" s="32"/>
      <c r="L71" s="32"/>
      <c r="M71" s="32"/>
      <c r="N71" s="33"/>
      <c r="O71" s="5"/>
      <c r="P71"/>
      <c r="Q71"/>
      <c r="R71"/>
    </row>
    <row r="72" spans="2:19" x14ac:dyDescent="0.35">
      <c r="B72" s="29" t="s">
        <v>100</v>
      </c>
      <c r="C72" s="30"/>
      <c r="D72" s="30"/>
      <c r="E72" s="30"/>
      <c r="F72" s="30" t="s">
        <v>101</v>
      </c>
      <c r="G72" s="30"/>
      <c r="H72" s="30"/>
      <c r="I72" s="30"/>
      <c r="J72" s="31"/>
      <c r="K72" s="32"/>
      <c r="L72" s="32"/>
      <c r="M72" s="32"/>
      <c r="N72" s="33"/>
      <c r="O72" s="5"/>
      <c r="P72"/>
      <c r="Q72"/>
      <c r="R72"/>
    </row>
    <row r="73" spans="2:19" x14ac:dyDescent="0.35">
      <c r="B73" s="29" t="s">
        <v>66</v>
      </c>
      <c r="C73" s="30"/>
      <c r="D73" s="30"/>
      <c r="E73" s="30"/>
      <c r="F73" s="30" t="s">
        <v>102</v>
      </c>
      <c r="G73" s="30"/>
      <c r="H73" s="30"/>
      <c r="I73" s="30"/>
      <c r="J73" s="31"/>
      <c r="K73" s="32"/>
      <c r="L73" s="32"/>
      <c r="M73" s="32"/>
      <c r="N73" s="33"/>
      <c r="O73" s="5"/>
      <c r="P73"/>
      <c r="Q73"/>
      <c r="R73"/>
    </row>
    <row r="74" spans="2:19" x14ac:dyDescent="0.35">
      <c r="B74" s="29" t="s">
        <v>67</v>
      </c>
      <c r="C74" s="30"/>
      <c r="D74" s="30"/>
      <c r="E74" s="30"/>
      <c r="F74" s="30" t="s">
        <v>103</v>
      </c>
      <c r="G74" s="30"/>
      <c r="H74" s="30"/>
      <c r="I74" s="30"/>
      <c r="J74" s="31"/>
      <c r="K74" s="32"/>
      <c r="L74" s="32"/>
      <c r="M74" s="32"/>
      <c r="N74" s="33"/>
      <c r="O74" s="5"/>
      <c r="P74"/>
      <c r="Q74"/>
      <c r="R74"/>
    </row>
    <row r="75" spans="2:19" x14ac:dyDescent="0.35">
      <c r="B75" s="29" t="s">
        <v>68</v>
      </c>
      <c r="C75" s="30"/>
      <c r="D75" s="30"/>
      <c r="E75" s="30"/>
      <c r="F75" s="30" t="s">
        <v>104</v>
      </c>
      <c r="G75" s="30"/>
      <c r="H75" s="30"/>
      <c r="I75" s="30"/>
      <c r="J75" s="31"/>
      <c r="K75" s="32"/>
      <c r="L75" s="32"/>
      <c r="M75" s="32"/>
      <c r="N75" s="33"/>
      <c r="O75" s="5"/>
      <c r="P75"/>
      <c r="Q75"/>
      <c r="R75"/>
    </row>
    <row r="76" spans="2:19" x14ac:dyDescent="0.35">
      <c r="B76" s="29" t="s">
        <v>69</v>
      </c>
      <c r="C76" s="30"/>
      <c r="D76" s="30"/>
      <c r="E76" s="30"/>
      <c r="F76" s="30" t="s">
        <v>105</v>
      </c>
      <c r="G76" s="30"/>
      <c r="H76" s="30"/>
      <c r="I76" s="30"/>
      <c r="J76" s="31"/>
      <c r="K76" s="32"/>
      <c r="L76" s="32"/>
      <c r="M76" s="32"/>
      <c r="N76" s="33"/>
      <c r="O76" s="5"/>
      <c r="P76"/>
      <c r="Q76"/>
      <c r="R76"/>
    </row>
    <row r="77" spans="2:19" x14ac:dyDescent="0.35">
      <c r="B77" s="29" t="s">
        <v>70</v>
      </c>
      <c r="C77" s="30"/>
      <c r="D77" s="30"/>
      <c r="E77" s="30"/>
      <c r="F77" s="30" t="s">
        <v>106</v>
      </c>
      <c r="G77" s="30"/>
      <c r="H77" s="30"/>
      <c r="I77" s="30"/>
      <c r="J77" s="31"/>
      <c r="K77" s="32"/>
      <c r="L77" s="32"/>
      <c r="M77" s="32"/>
      <c r="N77" s="33"/>
      <c r="O77" s="5"/>
      <c r="P77"/>
      <c r="Q77"/>
      <c r="R77"/>
    </row>
    <row r="78" spans="2:19" x14ac:dyDescent="0.35">
      <c r="B78" s="29" t="s">
        <v>72</v>
      </c>
      <c r="C78" s="30"/>
      <c r="D78" s="30"/>
      <c r="E78" s="30"/>
      <c r="F78" s="30" t="s">
        <v>107</v>
      </c>
      <c r="G78" s="30"/>
      <c r="H78" s="30"/>
      <c r="I78" s="30"/>
      <c r="J78" s="31"/>
      <c r="K78" s="32"/>
      <c r="L78" s="32"/>
      <c r="M78" s="32"/>
      <c r="N78" s="33"/>
      <c r="O78" s="5"/>
      <c r="P78"/>
      <c r="Q78"/>
      <c r="R78"/>
    </row>
    <row r="79" spans="2:19" x14ac:dyDescent="0.35">
      <c r="B79" s="29" t="s">
        <v>108</v>
      </c>
      <c r="C79" s="30"/>
      <c r="D79" s="30"/>
      <c r="E79" s="30"/>
      <c r="F79" s="30" t="s">
        <v>109</v>
      </c>
      <c r="G79" s="30"/>
      <c r="H79" s="30"/>
      <c r="I79" s="30"/>
      <c r="J79" s="31"/>
      <c r="K79" s="32"/>
      <c r="L79" s="32"/>
      <c r="M79" s="32"/>
      <c r="N79" s="33"/>
      <c r="O79" s="5"/>
      <c r="P79"/>
      <c r="Q79"/>
      <c r="R79"/>
    </row>
    <row r="80" spans="2:19" x14ac:dyDescent="0.35">
      <c r="B80" s="34" t="s">
        <v>110</v>
      </c>
      <c r="C80" s="1"/>
      <c r="D80" s="1"/>
      <c r="E80" s="1"/>
      <c r="F80" s="1" t="s">
        <v>111</v>
      </c>
      <c r="G80" s="1"/>
      <c r="H80" s="1"/>
      <c r="I80" s="1"/>
      <c r="J80" s="35"/>
      <c r="K80" s="36"/>
      <c r="L80" s="36"/>
      <c r="M80" s="36"/>
      <c r="N80" s="37"/>
      <c r="O80" s="5"/>
      <c r="P80"/>
      <c r="Q80"/>
      <c r="R80"/>
    </row>
    <row r="81" spans="2:18" x14ac:dyDescent="0.35">
      <c r="B81" s="38"/>
      <c r="C81" s="2"/>
      <c r="D81" s="2"/>
      <c r="E81" s="2"/>
      <c r="F81" s="2" t="s">
        <v>112</v>
      </c>
      <c r="G81" s="2"/>
      <c r="H81" s="2"/>
      <c r="I81" s="2"/>
      <c r="J81" s="39"/>
      <c r="K81" s="40"/>
      <c r="L81" s="40"/>
      <c r="M81" s="40"/>
      <c r="N81" s="41"/>
      <c r="O81" s="5"/>
      <c r="P81"/>
      <c r="Q81"/>
      <c r="R81"/>
    </row>
    <row r="82" spans="2:18" x14ac:dyDescent="0.35">
      <c r="B82" s="38" t="s">
        <v>113</v>
      </c>
      <c r="C82" s="2"/>
      <c r="D82" s="2"/>
      <c r="E82" s="2"/>
      <c r="F82" s="177" t="s">
        <v>114</v>
      </c>
      <c r="G82" s="2"/>
      <c r="H82" s="2"/>
      <c r="I82" s="2"/>
      <c r="J82" s="39"/>
      <c r="K82" s="40"/>
      <c r="L82" s="40"/>
      <c r="M82" s="40"/>
      <c r="N82" s="41"/>
      <c r="O82" s="5"/>
      <c r="P82"/>
      <c r="Q82"/>
      <c r="R82"/>
    </row>
    <row r="83" spans="2:18" x14ac:dyDescent="0.35">
      <c r="B83" s="29" t="s">
        <v>115</v>
      </c>
      <c r="C83" s="30"/>
      <c r="D83" s="30"/>
      <c r="E83" s="30"/>
      <c r="F83" s="30" t="s">
        <v>116</v>
      </c>
      <c r="G83" s="30"/>
      <c r="H83" s="30"/>
      <c r="I83" s="30"/>
      <c r="J83" s="31"/>
      <c r="K83" s="32"/>
      <c r="L83" s="32"/>
      <c r="M83" s="32"/>
      <c r="N83" s="33"/>
      <c r="O83" s="5"/>
      <c r="P83"/>
      <c r="Q83"/>
      <c r="R83"/>
    </row>
    <row r="84" spans="2:18" x14ac:dyDescent="0.35">
      <c r="B84" s="29" t="s">
        <v>77</v>
      </c>
      <c r="C84" s="30"/>
      <c r="D84" s="30"/>
      <c r="E84" s="30"/>
      <c r="F84" s="30" t="s">
        <v>117</v>
      </c>
      <c r="G84" s="30"/>
      <c r="H84" s="30"/>
      <c r="I84" s="30"/>
      <c r="J84" s="31"/>
      <c r="K84" s="32"/>
      <c r="L84" s="32"/>
      <c r="M84" s="32"/>
      <c r="N84" s="33"/>
      <c r="O84" s="5"/>
      <c r="P84"/>
      <c r="Q84"/>
      <c r="R84"/>
    </row>
    <row r="85" spans="2:18" x14ac:dyDescent="0.35">
      <c r="B85" s="29" t="s">
        <v>118</v>
      </c>
      <c r="C85" s="30"/>
      <c r="D85" s="30"/>
      <c r="E85" s="30"/>
      <c r="F85" s="30" t="s">
        <v>119</v>
      </c>
      <c r="G85" s="30"/>
      <c r="H85" s="30"/>
      <c r="I85" s="30"/>
      <c r="J85" s="31"/>
      <c r="K85" s="32"/>
      <c r="L85" s="32"/>
      <c r="M85" s="32"/>
      <c r="N85" s="33"/>
      <c r="O85" s="5"/>
      <c r="P85"/>
      <c r="Q85"/>
      <c r="R85"/>
    </row>
    <row r="86" spans="2:18" x14ac:dyDescent="0.35">
      <c r="B86" s="29" t="s">
        <v>120</v>
      </c>
      <c r="C86" s="30"/>
      <c r="D86" s="30"/>
      <c r="E86" s="30"/>
      <c r="F86" s="30" t="s">
        <v>121</v>
      </c>
      <c r="G86" s="30"/>
      <c r="H86" s="30"/>
      <c r="I86" s="30"/>
      <c r="J86" s="31"/>
      <c r="K86" s="32"/>
      <c r="L86" s="32"/>
      <c r="M86" s="32"/>
      <c r="N86" s="33"/>
      <c r="O86" s="5"/>
      <c r="P86"/>
      <c r="Q86"/>
      <c r="R86"/>
    </row>
    <row r="87" spans="2:18" x14ac:dyDescent="0.35">
      <c r="B87" s="29" t="s">
        <v>122</v>
      </c>
      <c r="C87" s="30"/>
      <c r="D87" s="30"/>
      <c r="E87" s="30"/>
      <c r="F87" s="30" t="s">
        <v>123</v>
      </c>
      <c r="G87" s="30"/>
      <c r="H87" s="30"/>
      <c r="I87" s="30"/>
      <c r="J87" s="31"/>
      <c r="K87" s="32"/>
      <c r="L87" s="32"/>
      <c r="M87" s="32"/>
      <c r="N87" s="33"/>
      <c r="O87" s="5"/>
      <c r="P87"/>
      <c r="Q87"/>
      <c r="R87"/>
    </row>
    <row r="88" spans="2:18" x14ac:dyDescent="0.35">
      <c r="B88" s="29" t="s">
        <v>124</v>
      </c>
      <c r="C88" s="30"/>
      <c r="D88" s="30"/>
      <c r="E88" s="30"/>
      <c r="F88" s="30" t="s">
        <v>125</v>
      </c>
      <c r="G88" s="30"/>
      <c r="H88" s="30"/>
      <c r="I88" s="30"/>
      <c r="J88" s="31"/>
      <c r="K88" s="32"/>
      <c r="L88" s="32"/>
      <c r="M88" s="32"/>
      <c r="N88" s="33"/>
      <c r="O88" s="5"/>
      <c r="P88"/>
      <c r="Q88"/>
      <c r="R88"/>
    </row>
    <row r="89" spans="2:18" x14ac:dyDescent="0.35">
      <c r="B89" s="29" t="s">
        <v>71</v>
      </c>
      <c r="C89" s="30"/>
      <c r="D89" s="30"/>
      <c r="E89" s="30"/>
      <c r="F89" s="30" t="s">
        <v>126</v>
      </c>
      <c r="G89" s="30"/>
      <c r="H89" s="30"/>
      <c r="I89" s="30"/>
      <c r="J89" s="31"/>
      <c r="K89" s="32"/>
      <c r="L89" s="32"/>
      <c r="M89" s="32"/>
      <c r="N89" s="33"/>
      <c r="O89" s="5"/>
      <c r="P89"/>
      <c r="Q89"/>
      <c r="R89"/>
    </row>
    <row r="90" spans="2:18" x14ac:dyDescent="0.35">
      <c r="B90" s="232"/>
      <c r="J90" s="26"/>
      <c r="K90" s="27"/>
      <c r="L90" s="27"/>
      <c r="M90" s="27"/>
      <c r="N90" s="28"/>
      <c r="O90" s="5"/>
      <c r="P90"/>
      <c r="Q90"/>
      <c r="R90"/>
    </row>
    <row r="91" spans="2:18" x14ac:dyDescent="0.35">
      <c r="B91" s="42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uNSOMgqyZMn8NxLpfQP8Aoy7LuTZDUEDhLU8q3wLrRP9gRntNRljJb1932SJnCeYPkznps3rl+PbUxu8Rg3ozA==" saltValue="QwsHPuZ1rSWtKrAln6LAMA==" spinCount="100000" sheet="1" objects="1" scenarios="1"/>
  <mergeCells count="4">
    <mergeCell ref="C3:I3"/>
    <mergeCell ref="J3:K3"/>
    <mergeCell ref="L3:P3"/>
    <mergeCell ref="Q3:S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82C44"/>
  </sheetPr>
  <dimension ref="A1:W93"/>
  <sheetViews>
    <sheetView showGridLines="0" topLeftCell="B77" zoomScaleNormal="100" workbookViewId="0">
      <selection activeCell="G9" sqref="G9"/>
    </sheetView>
  </sheetViews>
  <sheetFormatPr baseColWidth="10" defaultColWidth="9.1796875" defaultRowHeight="14.5" x14ac:dyDescent="0.35"/>
  <cols>
    <col min="1" max="1" width="3" customWidth="1"/>
    <col min="2" max="2" width="16.453125" style="6" customWidth="1"/>
    <col min="3" max="3" width="22.1796875" customWidth="1"/>
    <col min="4" max="4" width="17.81640625" customWidth="1"/>
    <col min="5" max="5" width="13.26953125" customWidth="1"/>
    <col min="6" max="6" width="14.1796875" customWidth="1"/>
    <col min="7" max="7" width="12.26953125" customWidth="1"/>
    <col min="8" max="8" width="15.1796875" style="4" customWidth="1"/>
    <col min="9" max="9" width="9.26953125" style="4" customWidth="1"/>
    <col min="10" max="10" width="12.1796875" customWidth="1"/>
    <col min="11" max="11" width="14.453125" customWidth="1"/>
    <col min="12" max="12" width="15.54296875" style="4" bestFit="1" customWidth="1"/>
    <col min="13" max="13" width="12.453125" style="4" bestFit="1" customWidth="1"/>
    <col min="14" max="14" width="16.1796875" style="5" customWidth="1"/>
    <col min="15" max="15" width="16.81640625" style="5" customWidth="1"/>
    <col min="16" max="16" width="11.81640625" style="5" bestFit="1" customWidth="1"/>
    <col min="17" max="17" width="12.1796875" bestFit="1" customWidth="1"/>
    <col min="18" max="18" width="16.81640625" customWidth="1"/>
    <col min="19" max="19" width="17.1796875" customWidth="1"/>
    <col min="20" max="20" width="15.453125" customWidth="1"/>
    <col min="21" max="21" width="12" customWidth="1"/>
    <col min="22" max="22" width="14.453125" customWidth="1"/>
    <col min="23" max="23" width="18.26953125" customWidth="1"/>
  </cols>
  <sheetData>
    <row r="1" spans="2:23" ht="50.15" customHeight="1" x14ac:dyDescent="0.35"/>
    <row r="2" spans="2:23" ht="20.149999999999999" customHeight="1" x14ac:dyDescent="0.45">
      <c r="B2" s="273" t="s">
        <v>195</v>
      </c>
    </row>
    <row r="3" spans="2:23" ht="30" customHeight="1" x14ac:dyDescent="0.35">
      <c r="B3" s="47"/>
      <c r="C3" s="287" t="s">
        <v>127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</row>
    <row r="4" spans="2:23" s="43" customFormat="1" ht="30" customHeight="1" x14ac:dyDescent="0.35">
      <c r="B4" s="48" t="s">
        <v>1</v>
      </c>
      <c r="C4" s="49" t="s">
        <v>128</v>
      </c>
      <c r="D4" s="49" t="s">
        <v>129</v>
      </c>
      <c r="E4" s="51" t="s">
        <v>130</v>
      </c>
      <c r="F4" s="51" t="s">
        <v>131</v>
      </c>
      <c r="G4" s="50" t="s">
        <v>132</v>
      </c>
      <c r="H4" s="52" t="s">
        <v>133</v>
      </c>
      <c r="I4" s="53" t="s">
        <v>134</v>
      </c>
      <c r="J4" s="49" t="s">
        <v>135</v>
      </c>
      <c r="K4" s="51" t="s">
        <v>136</v>
      </c>
      <c r="L4" s="54" t="s">
        <v>137</v>
      </c>
      <c r="M4" s="53" t="s">
        <v>138</v>
      </c>
      <c r="N4" s="55" t="s">
        <v>139</v>
      </c>
      <c r="O4" s="75" t="s">
        <v>140</v>
      </c>
      <c r="P4" s="56" t="s">
        <v>141</v>
      </c>
      <c r="Q4" s="57" t="s">
        <v>142</v>
      </c>
      <c r="R4" s="57" t="s">
        <v>143</v>
      </c>
      <c r="S4" s="57" t="s">
        <v>144</v>
      </c>
      <c r="T4" s="57" t="s">
        <v>145</v>
      </c>
      <c r="U4" s="57" t="s">
        <v>146</v>
      </c>
      <c r="V4" s="57" t="s">
        <v>147</v>
      </c>
      <c r="W4" s="57" t="s">
        <v>148</v>
      </c>
    </row>
    <row r="5" spans="2:23" s="81" customFormat="1" ht="15.5" x14ac:dyDescent="0.35">
      <c r="B5" s="89">
        <v>44044</v>
      </c>
      <c r="C5" s="82">
        <v>0</v>
      </c>
      <c r="D5" s="82">
        <v>0</v>
      </c>
      <c r="E5" s="82">
        <v>0</v>
      </c>
      <c r="F5" s="82">
        <v>1</v>
      </c>
      <c r="G5" s="82">
        <v>9</v>
      </c>
      <c r="H5" s="82">
        <v>0</v>
      </c>
      <c r="I5" s="83">
        <v>22</v>
      </c>
      <c r="J5" s="82">
        <v>33</v>
      </c>
      <c r="K5" s="82">
        <v>9</v>
      </c>
      <c r="L5" s="82">
        <v>0</v>
      </c>
      <c r="M5" s="82">
        <v>0</v>
      </c>
      <c r="N5" s="82">
        <v>5</v>
      </c>
      <c r="O5" s="82">
        <v>0</v>
      </c>
      <c r="P5" s="82">
        <v>2</v>
      </c>
      <c r="Q5" s="82">
        <v>7</v>
      </c>
      <c r="R5" s="82">
        <v>0</v>
      </c>
      <c r="S5" s="82">
        <v>12</v>
      </c>
      <c r="T5" s="82">
        <v>0</v>
      </c>
      <c r="U5" s="82">
        <v>13</v>
      </c>
      <c r="V5" s="82">
        <v>1</v>
      </c>
      <c r="W5" s="82">
        <v>15</v>
      </c>
    </row>
    <row r="6" spans="2:23" s="81" customFormat="1" ht="15.5" x14ac:dyDescent="0.35">
      <c r="B6" s="89">
        <v>44075</v>
      </c>
      <c r="C6" s="82">
        <v>0</v>
      </c>
      <c r="D6" s="82">
        <v>3</v>
      </c>
      <c r="E6" s="82">
        <v>3</v>
      </c>
      <c r="F6" s="82">
        <v>1</v>
      </c>
      <c r="G6" s="82">
        <v>9</v>
      </c>
      <c r="H6" s="82">
        <v>0</v>
      </c>
      <c r="I6" s="82">
        <v>26</v>
      </c>
      <c r="J6" s="82">
        <v>41</v>
      </c>
      <c r="K6" s="82">
        <v>4</v>
      </c>
      <c r="L6" s="82">
        <v>2</v>
      </c>
      <c r="M6" s="82">
        <v>2</v>
      </c>
      <c r="N6" s="82">
        <v>2</v>
      </c>
      <c r="O6" s="82">
        <v>0</v>
      </c>
      <c r="P6" s="82">
        <v>3</v>
      </c>
      <c r="Q6" s="82">
        <v>13</v>
      </c>
      <c r="R6" s="82">
        <v>0</v>
      </c>
      <c r="S6" s="82">
        <v>34</v>
      </c>
      <c r="T6" s="82">
        <v>2</v>
      </c>
      <c r="U6" s="82">
        <v>20</v>
      </c>
      <c r="V6" s="82">
        <v>1</v>
      </c>
      <c r="W6" s="82">
        <v>18</v>
      </c>
    </row>
    <row r="7" spans="2:23" s="86" customFormat="1" ht="15.5" x14ac:dyDescent="0.35">
      <c r="B7" s="85" t="s">
        <v>82</v>
      </c>
      <c r="C7" s="87">
        <f t="shared" ref="C7:W7" si="0">+SUM(C4:C6)</f>
        <v>0</v>
      </c>
      <c r="D7" s="87">
        <f t="shared" si="0"/>
        <v>3</v>
      </c>
      <c r="E7" s="87">
        <f t="shared" si="0"/>
        <v>3</v>
      </c>
      <c r="F7" s="87">
        <f t="shared" si="0"/>
        <v>2</v>
      </c>
      <c r="G7" s="87">
        <f t="shared" si="0"/>
        <v>18</v>
      </c>
      <c r="H7" s="87">
        <f t="shared" si="0"/>
        <v>0</v>
      </c>
      <c r="I7" s="87">
        <f t="shared" si="0"/>
        <v>48</v>
      </c>
      <c r="J7" s="87">
        <f t="shared" si="0"/>
        <v>74</v>
      </c>
      <c r="K7" s="87">
        <f t="shared" si="0"/>
        <v>13</v>
      </c>
      <c r="L7" s="87">
        <f t="shared" si="0"/>
        <v>2</v>
      </c>
      <c r="M7" s="87">
        <f t="shared" si="0"/>
        <v>2</v>
      </c>
      <c r="N7" s="87">
        <f t="shared" si="0"/>
        <v>7</v>
      </c>
      <c r="O7" s="87">
        <f t="shared" si="0"/>
        <v>0</v>
      </c>
      <c r="P7" s="87">
        <f t="shared" si="0"/>
        <v>5</v>
      </c>
      <c r="Q7" s="87">
        <f t="shared" si="0"/>
        <v>20</v>
      </c>
      <c r="R7" s="87">
        <f t="shared" si="0"/>
        <v>0</v>
      </c>
      <c r="S7" s="87">
        <f t="shared" si="0"/>
        <v>46</v>
      </c>
      <c r="T7" s="87">
        <f t="shared" si="0"/>
        <v>2</v>
      </c>
      <c r="U7" s="87">
        <f t="shared" si="0"/>
        <v>33</v>
      </c>
      <c r="V7" s="87">
        <f t="shared" si="0"/>
        <v>2</v>
      </c>
      <c r="W7" s="87">
        <f t="shared" si="0"/>
        <v>33</v>
      </c>
    </row>
    <row r="8" spans="2:23" s="86" customFormat="1" ht="15.5" x14ac:dyDescent="0.35">
      <c r="B8" s="89">
        <v>44105</v>
      </c>
      <c r="C8" s="82">
        <v>0</v>
      </c>
      <c r="D8" s="82">
        <v>1</v>
      </c>
      <c r="E8" s="82">
        <v>0</v>
      </c>
      <c r="F8" s="82">
        <v>1</v>
      </c>
      <c r="G8" s="82">
        <v>10</v>
      </c>
      <c r="H8" s="82">
        <v>1</v>
      </c>
      <c r="I8" s="82">
        <v>46</v>
      </c>
      <c r="J8" s="82">
        <v>57</v>
      </c>
      <c r="K8" s="82">
        <v>5</v>
      </c>
      <c r="L8" s="82">
        <v>1</v>
      </c>
      <c r="M8" s="82">
        <v>3</v>
      </c>
      <c r="N8" s="82">
        <v>3</v>
      </c>
      <c r="O8" s="82">
        <v>1</v>
      </c>
      <c r="P8" s="82">
        <v>1</v>
      </c>
      <c r="Q8" s="82">
        <v>5</v>
      </c>
      <c r="R8" s="82">
        <v>0</v>
      </c>
      <c r="S8" s="82">
        <v>35</v>
      </c>
      <c r="T8" s="82">
        <v>0</v>
      </c>
      <c r="U8" s="82">
        <v>20</v>
      </c>
      <c r="V8" s="82">
        <v>0</v>
      </c>
      <c r="W8" s="82">
        <v>21</v>
      </c>
    </row>
    <row r="9" spans="2:23" s="86" customFormat="1" ht="15.5" x14ac:dyDescent="0.35">
      <c r="B9" s="89">
        <v>44136</v>
      </c>
      <c r="C9" s="82">
        <v>1</v>
      </c>
      <c r="D9" s="82">
        <v>0</v>
      </c>
      <c r="E9" s="82">
        <v>0</v>
      </c>
      <c r="F9" s="82">
        <v>1</v>
      </c>
      <c r="G9" s="82">
        <v>8</v>
      </c>
      <c r="H9" s="82">
        <v>1</v>
      </c>
      <c r="I9" s="82">
        <v>35</v>
      </c>
      <c r="J9" s="82">
        <v>83</v>
      </c>
      <c r="K9" s="82">
        <v>3</v>
      </c>
      <c r="L9" s="82">
        <v>0</v>
      </c>
      <c r="M9" s="82">
        <v>5</v>
      </c>
      <c r="N9" s="82">
        <v>6</v>
      </c>
      <c r="O9" s="82">
        <v>0</v>
      </c>
      <c r="P9" s="82">
        <v>0</v>
      </c>
      <c r="Q9" s="82">
        <v>9</v>
      </c>
      <c r="R9" s="82">
        <v>0</v>
      </c>
      <c r="S9" s="82">
        <v>38</v>
      </c>
      <c r="T9" s="82">
        <v>1</v>
      </c>
      <c r="U9" s="82">
        <v>18</v>
      </c>
      <c r="V9" s="82">
        <v>1</v>
      </c>
      <c r="W9" s="82">
        <v>25</v>
      </c>
    </row>
    <row r="10" spans="2:23" s="86" customFormat="1" ht="15.5" x14ac:dyDescent="0.35">
      <c r="B10" s="89">
        <v>44166</v>
      </c>
      <c r="C10" s="82">
        <v>1</v>
      </c>
      <c r="D10" s="82">
        <v>2</v>
      </c>
      <c r="E10" s="82">
        <v>1</v>
      </c>
      <c r="F10" s="82">
        <v>6</v>
      </c>
      <c r="G10" s="82">
        <v>11</v>
      </c>
      <c r="H10" s="82">
        <v>2</v>
      </c>
      <c r="I10" s="82">
        <v>27</v>
      </c>
      <c r="J10" s="82">
        <v>132</v>
      </c>
      <c r="K10" s="82">
        <v>7</v>
      </c>
      <c r="L10" s="82">
        <v>0</v>
      </c>
      <c r="M10" s="82">
        <v>3</v>
      </c>
      <c r="N10" s="82">
        <v>8</v>
      </c>
      <c r="O10" s="82">
        <v>0</v>
      </c>
      <c r="P10" s="82">
        <v>4</v>
      </c>
      <c r="Q10" s="82">
        <v>14</v>
      </c>
      <c r="R10" s="82">
        <v>0</v>
      </c>
      <c r="S10" s="82">
        <v>24</v>
      </c>
      <c r="T10" s="82">
        <v>0</v>
      </c>
      <c r="U10" s="82">
        <v>28</v>
      </c>
      <c r="V10" s="82">
        <v>1</v>
      </c>
      <c r="W10" s="82">
        <v>25</v>
      </c>
    </row>
    <row r="11" spans="2:23" s="86" customFormat="1" ht="15.5" x14ac:dyDescent="0.35">
      <c r="B11" s="85" t="s">
        <v>83</v>
      </c>
      <c r="C11" s="88">
        <f t="shared" ref="C11:W11" si="1">+SUM(C8:C10)</f>
        <v>2</v>
      </c>
      <c r="D11" s="87">
        <f t="shared" si="1"/>
        <v>3</v>
      </c>
      <c r="E11" s="87">
        <f t="shared" si="1"/>
        <v>1</v>
      </c>
      <c r="F11" s="87">
        <f t="shared" si="1"/>
        <v>8</v>
      </c>
      <c r="G11" s="87">
        <f t="shared" si="1"/>
        <v>29</v>
      </c>
      <c r="H11" s="87">
        <f t="shared" si="1"/>
        <v>4</v>
      </c>
      <c r="I11" s="87">
        <f t="shared" si="1"/>
        <v>108</v>
      </c>
      <c r="J11" s="87">
        <f t="shared" si="1"/>
        <v>272</v>
      </c>
      <c r="K11" s="87">
        <f t="shared" si="1"/>
        <v>15</v>
      </c>
      <c r="L11" s="87">
        <f t="shared" si="1"/>
        <v>1</v>
      </c>
      <c r="M11" s="87">
        <f t="shared" si="1"/>
        <v>11</v>
      </c>
      <c r="N11" s="87">
        <f t="shared" si="1"/>
        <v>17</v>
      </c>
      <c r="O11" s="87">
        <f t="shared" si="1"/>
        <v>1</v>
      </c>
      <c r="P11" s="87">
        <f t="shared" si="1"/>
        <v>5</v>
      </c>
      <c r="Q11" s="87">
        <f t="shared" si="1"/>
        <v>28</v>
      </c>
      <c r="R11" s="87">
        <f t="shared" si="1"/>
        <v>0</v>
      </c>
      <c r="S11" s="87">
        <f t="shared" si="1"/>
        <v>97</v>
      </c>
      <c r="T11" s="87">
        <f t="shared" si="1"/>
        <v>1</v>
      </c>
      <c r="U11" s="87">
        <f t="shared" si="1"/>
        <v>66</v>
      </c>
      <c r="V11" s="87">
        <f t="shared" si="1"/>
        <v>2</v>
      </c>
      <c r="W11" s="87">
        <f t="shared" si="1"/>
        <v>71</v>
      </c>
    </row>
    <row r="12" spans="2:23" s="86" customFormat="1" ht="15.5" x14ac:dyDescent="0.35">
      <c r="B12" s="89">
        <v>44197</v>
      </c>
      <c r="C12" s="82">
        <v>0</v>
      </c>
      <c r="D12" s="82">
        <v>5</v>
      </c>
      <c r="E12" s="82">
        <v>2</v>
      </c>
      <c r="F12" s="82">
        <v>6</v>
      </c>
      <c r="G12" s="82">
        <v>19</v>
      </c>
      <c r="H12" s="82">
        <v>2</v>
      </c>
      <c r="I12" s="82">
        <v>18</v>
      </c>
      <c r="J12" s="82">
        <v>112</v>
      </c>
      <c r="K12" s="82">
        <v>11</v>
      </c>
      <c r="L12" s="82">
        <v>1</v>
      </c>
      <c r="M12" s="82">
        <v>2</v>
      </c>
      <c r="N12" s="82">
        <v>13</v>
      </c>
      <c r="O12" s="82">
        <v>0</v>
      </c>
      <c r="P12" s="82">
        <v>3</v>
      </c>
      <c r="Q12" s="82">
        <v>21</v>
      </c>
      <c r="R12" s="82">
        <v>1</v>
      </c>
      <c r="S12" s="82">
        <v>10</v>
      </c>
      <c r="T12" s="82">
        <v>0</v>
      </c>
      <c r="U12" s="82">
        <v>30</v>
      </c>
      <c r="V12" s="82">
        <v>2</v>
      </c>
      <c r="W12" s="82">
        <v>27</v>
      </c>
    </row>
    <row r="13" spans="2:23" s="86" customFormat="1" ht="15.5" x14ac:dyDescent="0.35">
      <c r="B13" s="89">
        <v>44228</v>
      </c>
      <c r="C13" s="82">
        <v>1</v>
      </c>
      <c r="D13" s="82">
        <v>3</v>
      </c>
      <c r="E13" s="82">
        <v>2</v>
      </c>
      <c r="F13" s="82">
        <v>3</v>
      </c>
      <c r="G13" s="82">
        <v>12</v>
      </c>
      <c r="H13" s="82">
        <v>2</v>
      </c>
      <c r="I13" s="82">
        <v>21</v>
      </c>
      <c r="J13" s="82">
        <v>124</v>
      </c>
      <c r="K13" s="82">
        <v>10</v>
      </c>
      <c r="L13" s="82">
        <v>0</v>
      </c>
      <c r="M13" s="82">
        <v>4</v>
      </c>
      <c r="N13" s="82">
        <v>15</v>
      </c>
      <c r="O13" s="82">
        <v>2</v>
      </c>
      <c r="P13" s="82">
        <v>2</v>
      </c>
      <c r="Q13" s="82">
        <v>11</v>
      </c>
      <c r="R13" s="82">
        <v>0</v>
      </c>
      <c r="S13" s="82">
        <v>36</v>
      </c>
      <c r="T13" s="82">
        <v>1</v>
      </c>
      <c r="U13" s="82">
        <v>34</v>
      </c>
      <c r="V13" s="82">
        <v>0</v>
      </c>
      <c r="W13" s="82">
        <v>29</v>
      </c>
    </row>
    <row r="14" spans="2:23" s="86" customFormat="1" ht="15.5" x14ac:dyDescent="0.35">
      <c r="B14" s="89">
        <v>44256</v>
      </c>
      <c r="C14" s="82">
        <v>0</v>
      </c>
      <c r="D14" s="82">
        <v>3</v>
      </c>
      <c r="E14" s="82">
        <v>2</v>
      </c>
      <c r="F14" s="82">
        <v>3</v>
      </c>
      <c r="G14" s="82">
        <v>19</v>
      </c>
      <c r="H14" s="82">
        <v>1</v>
      </c>
      <c r="I14" s="82">
        <v>31</v>
      </c>
      <c r="J14" s="82">
        <v>172</v>
      </c>
      <c r="K14" s="82">
        <v>15</v>
      </c>
      <c r="L14" s="82">
        <v>2</v>
      </c>
      <c r="M14" s="82">
        <v>8</v>
      </c>
      <c r="N14" s="82">
        <v>13</v>
      </c>
      <c r="O14" s="82">
        <v>3</v>
      </c>
      <c r="P14" s="82">
        <v>2</v>
      </c>
      <c r="Q14" s="82">
        <v>29</v>
      </c>
      <c r="R14" s="82">
        <v>0</v>
      </c>
      <c r="S14" s="82">
        <v>19</v>
      </c>
      <c r="T14" s="82">
        <v>2</v>
      </c>
      <c r="U14" s="82">
        <v>18</v>
      </c>
      <c r="V14" s="82">
        <v>2</v>
      </c>
      <c r="W14" s="82">
        <v>33</v>
      </c>
    </row>
    <row r="15" spans="2:23" s="86" customFormat="1" ht="15.5" x14ac:dyDescent="0.35">
      <c r="B15" s="85" t="s">
        <v>84</v>
      </c>
      <c r="C15" s="87">
        <f t="shared" ref="C15:W15" si="2">+SUM(C12:C14)</f>
        <v>1</v>
      </c>
      <c r="D15" s="87">
        <f t="shared" si="2"/>
        <v>11</v>
      </c>
      <c r="E15" s="87">
        <f t="shared" si="2"/>
        <v>6</v>
      </c>
      <c r="F15" s="87">
        <f t="shared" si="2"/>
        <v>12</v>
      </c>
      <c r="G15" s="87">
        <f t="shared" si="2"/>
        <v>50</v>
      </c>
      <c r="H15" s="87">
        <f t="shared" si="2"/>
        <v>5</v>
      </c>
      <c r="I15" s="87">
        <f t="shared" si="2"/>
        <v>70</v>
      </c>
      <c r="J15" s="87">
        <f t="shared" si="2"/>
        <v>408</v>
      </c>
      <c r="K15" s="87">
        <f t="shared" si="2"/>
        <v>36</v>
      </c>
      <c r="L15" s="87">
        <f t="shared" si="2"/>
        <v>3</v>
      </c>
      <c r="M15" s="87">
        <f t="shared" si="2"/>
        <v>14</v>
      </c>
      <c r="N15" s="87">
        <f t="shared" si="2"/>
        <v>41</v>
      </c>
      <c r="O15" s="87">
        <f t="shared" si="2"/>
        <v>5</v>
      </c>
      <c r="P15" s="87">
        <f t="shared" si="2"/>
        <v>7</v>
      </c>
      <c r="Q15" s="87">
        <f t="shared" si="2"/>
        <v>61</v>
      </c>
      <c r="R15" s="87">
        <f t="shared" si="2"/>
        <v>1</v>
      </c>
      <c r="S15" s="87">
        <f t="shared" si="2"/>
        <v>65</v>
      </c>
      <c r="T15" s="87">
        <f t="shared" si="2"/>
        <v>3</v>
      </c>
      <c r="U15" s="87">
        <f t="shared" si="2"/>
        <v>82</v>
      </c>
      <c r="V15" s="87">
        <f t="shared" si="2"/>
        <v>4</v>
      </c>
      <c r="W15" s="87">
        <f t="shared" si="2"/>
        <v>89</v>
      </c>
    </row>
    <row r="16" spans="2:23" s="86" customFormat="1" ht="15.5" x14ac:dyDescent="0.35">
      <c r="B16" s="89">
        <v>44287</v>
      </c>
      <c r="C16" s="82">
        <v>2</v>
      </c>
      <c r="D16" s="82">
        <v>2</v>
      </c>
      <c r="E16" s="82">
        <v>1</v>
      </c>
      <c r="F16" s="82">
        <v>8</v>
      </c>
      <c r="G16" s="82">
        <v>24</v>
      </c>
      <c r="H16" s="82">
        <v>0</v>
      </c>
      <c r="I16" s="82">
        <v>5</v>
      </c>
      <c r="J16" s="82">
        <v>173</v>
      </c>
      <c r="K16" s="82">
        <v>20</v>
      </c>
      <c r="L16" s="82">
        <v>3</v>
      </c>
      <c r="M16" s="82">
        <v>6</v>
      </c>
      <c r="N16" s="82">
        <v>23</v>
      </c>
      <c r="O16" s="82">
        <v>1</v>
      </c>
      <c r="P16" s="82">
        <v>0</v>
      </c>
      <c r="Q16" s="82">
        <v>31</v>
      </c>
      <c r="R16" s="82">
        <v>1</v>
      </c>
      <c r="S16" s="82">
        <v>13</v>
      </c>
      <c r="T16" s="82">
        <v>0</v>
      </c>
      <c r="U16" s="82">
        <v>7</v>
      </c>
      <c r="V16" s="82">
        <v>2</v>
      </c>
      <c r="W16" s="82">
        <v>34</v>
      </c>
    </row>
    <row r="17" spans="2:23" s="86" customFormat="1" ht="15.5" x14ac:dyDescent="0.35">
      <c r="B17" s="89">
        <v>44317</v>
      </c>
      <c r="C17" s="82">
        <v>0</v>
      </c>
      <c r="D17" s="82">
        <v>3</v>
      </c>
      <c r="E17" s="82">
        <v>1</v>
      </c>
      <c r="F17" s="82">
        <v>4</v>
      </c>
      <c r="G17" s="82">
        <v>12</v>
      </c>
      <c r="H17" s="82">
        <v>1</v>
      </c>
      <c r="I17" s="82">
        <v>20</v>
      </c>
      <c r="J17" s="82">
        <v>178</v>
      </c>
      <c r="K17" s="82">
        <v>23</v>
      </c>
      <c r="L17" s="82">
        <v>1</v>
      </c>
      <c r="M17" s="82">
        <v>10</v>
      </c>
      <c r="N17" s="82">
        <v>19</v>
      </c>
      <c r="O17" s="82">
        <v>2</v>
      </c>
      <c r="P17" s="82">
        <v>1</v>
      </c>
      <c r="Q17" s="82">
        <v>28</v>
      </c>
      <c r="R17" s="82">
        <v>1</v>
      </c>
      <c r="S17" s="82">
        <v>22</v>
      </c>
      <c r="T17" s="82">
        <v>0</v>
      </c>
      <c r="U17" s="82">
        <v>7</v>
      </c>
      <c r="V17" s="82">
        <v>4</v>
      </c>
      <c r="W17" s="82">
        <v>33</v>
      </c>
    </row>
    <row r="18" spans="2:23" s="86" customFormat="1" ht="15.5" x14ac:dyDescent="0.35">
      <c r="B18" s="89">
        <v>44348</v>
      </c>
      <c r="C18" s="84">
        <v>4</v>
      </c>
      <c r="D18" s="84">
        <v>2</v>
      </c>
      <c r="E18" s="84">
        <v>3</v>
      </c>
      <c r="F18" s="84">
        <v>5</v>
      </c>
      <c r="G18" s="84">
        <v>17</v>
      </c>
      <c r="H18" s="84">
        <v>1</v>
      </c>
      <c r="I18" s="84">
        <v>12</v>
      </c>
      <c r="J18" s="84">
        <v>179</v>
      </c>
      <c r="K18" s="84">
        <v>26</v>
      </c>
      <c r="L18" s="84">
        <v>1</v>
      </c>
      <c r="M18" s="84">
        <v>6</v>
      </c>
      <c r="N18" s="84">
        <v>16</v>
      </c>
      <c r="O18" s="84">
        <v>6</v>
      </c>
      <c r="P18" s="84">
        <v>2</v>
      </c>
      <c r="Q18" s="84">
        <v>28</v>
      </c>
      <c r="R18" s="84">
        <v>1</v>
      </c>
      <c r="S18" s="84">
        <v>16</v>
      </c>
      <c r="T18" s="84">
        <v>1</v>
      </c>
      <c r="U18" s="84">
        <v>6</v>
      </c>
      <c r="V18" s="84">
        <v>3</v>
      </c>
      <c r="W18" s="84">
        <v>39</v>
      </c>
    </row>
    <row r="19" spans="2:23" s="86" customFormat="1" ht="15.5" x14ac:dyDescent="0.35">
      <c r="B19" s="85" t="s">
        <v>85</v>
      </c>
      <c r="C19" s="87">
        <f t="shared" ref="C19:W19" si="3">+SUM(C16:C18)</f>
        <v>6</v>
      </c>
      <c r="D19" s="87">
        <f t="shared" si="3"/>
        <v>7</v>
      </c>
      <c r="E19" s="87">
        <f t="shared" si="3"/>
        <v>5</v>
      </c>
      <c r="F19" s="87">
        <f t="shared" si="3"/>
        <v>17</v>
      </c>
      <c r="G19" s="87">
        <f t="shared" si="3"/>
        <v>53</v>
      </c>
      <c r="H19" s="87">
        <f t="shared" si="3"/>
        <v>2</v>
      </c>
      <c r="I19" s="87">
        <f t="shared" si="3"/>
        <v>37</v>
      </c>
      <c r="J19" s="87">
        <f t="shared" si="3"/>
        <v>530</v>
      </c>
      <c r="K19" s="87">
        <f t="shared" si="3"/>
        <v>69</v>
      </c>
      <c r="L19" s="87">
        <f t="shared" si="3"/>
        <v>5</v>
      </c>
      <c r="M19" s="87">
        <f t="shared" si="3"/>
        <v>22</v>
      </c>
      <c r="N19" s="87">
        <f t="shared" si="3"/>
        <v>58</v>
      </c>
      <c r="O19" s="87">
        <f t="shared" si="3"/>
        <v>9</v>
      </c>
      <c r="P19" s="87">
        <f t="shared" si="3"/>
        <v>3</v>
      </c>
      <c r="Q19" s="87">
        <f t="shared" si="3"/>
        <v>87</v>
      </c>
      <c r="R19" s="87">
        <f t="shared" si="3"/>
        <v>3</v>
      </c>
      <c r="S19" s="87">
        <f t="shared" si="3"/>
        <v>51</v>
      </c>
      <c r="T19" s="87">
        <f t="shared" si="3"/>
        <v>1</v>
      </c>
      <c r="U19" s="87">
        <f t="shared" si="3"/>
        <v>20</v>
      </c>
      <c r="V19" s="87">
        <f t="shared" si="3"/>
        <v>9</v>
      </c>
      <c r="W19" s="87">
        <f t="shared" si="3"/>
        <v>106</v>
      </c>
    </row>
    <row r="20" spans="2:23" s="86" customFormat="1" ht="15.5" x14ac:dyDescent="0.35">
      <c r="B20" s="89">
        <v>44378</v>
      </c>
      <c r="C20" s="82">
        <v>3</v>
      </c>
      <c r="D20" s="82">
        <v>4</v>
      </c>
      <c r="E20" s="82">
        <v>0</v>
      </c>
      <c r="F20" s="82">
        <v>4</v>
      </c>
      <c r="G20" s="82">
        <v>16</v>
      </c>
      <c r="H20" s="82">
        <v>1</v>
      </c>
      <c r="I20" s="82">
        <v>15</v>
      </c>
      <c r="J20" s="82">
        <v>206</v>
      </c>
      <c r="K20" s="82">
        <v>30</v>
      </c>
      <c r="L20" s="82">
        <v>0</v>
      </c>
      <c r="M20" s="82">
        <v>8</v>
      </c>
      <c r="N20" s="82">
        <v>26</v>
      </c>
      <c r="O20" s="82">
        <v>3</v>
      </c>
      <c r="P20" s="82">
        <v>2</v>
      </c>
      <c r="Q20" s="82">
        <v>37</v>
      </c>
      <c r="R20" s="82">
        <v>0</v>
      </c>
      <c r="S20" s="82">
        <v>13</v>
      </c>
      <c r="T20" s="82">
        <v>0</v>
      </c>
      <c r="U20" s="82">
        <v>5</v>
      </c>
      <c r="V20" s="82">
        <v>4</v>
      </c>
      <c r="W20" s="82">
        <v>38</v>
      </c>
    </row>
    <row r="21" spans="2:23" s="86" customFormat="1" ht="15.5" x14ac:dyDescent="0.35">
      <c r="B21" s="89">
        <v>44409</v>
      </c>
      <c r="C21" s="82">
        <v>1</v>
      </c>
      <c r="D21" s="82">
        <v>1</v>
      </c>
      <c r="E21" s="82">
        <v>1</v>
      </c>
      <c r="F21" s="82">
        <v>2</v>
      </c>
      <c r="G21" s="82">
        <v>11</v>
      </c>
      <c r="H21" s="82">
        <v>1</v>
      </c>
      <c r="I21" s="82">
        <v>23</v>
      </c>
      <c r="J21" s="82">
        <v>186</v>
      </c>
      <c r="K21" s="82">
        <v>21</v>
      </c>
      <c r="L21" s="82">
        <v>1</v>
      </c>
      <c r="M21" s="82">
        <v>13</v>
      </c>
      <c r="N21" s="82">
        <v>19</v>
      </c>
      <c r="O21" s="82">
        <v>4</v>
      </c>
      <c r="P21" s="82">
        <v>2</v>
      </c>
      <c r="Q21" s="82">
        <v>32</v>
      </c>
      <c r="R21" s="82">
        <v>0</v>
      </c>
      <c r="S21" s="82">
        <v>9</v>
      </c>
      <c r="T21" s="82">
        <v>0</v>
      </c>
      <c r="U21" s="82">
        <v>6</v>
      </c>
      <c r="V21" s="82">
        <v>4</v>
      </c>
      <c r="W21" s="82">
        <v>35</v>
      </c>
    </row>
    <row r="22" spans="2:23" s="86" customFormat="1" ht="15.5" x14ac:dyDescent="0.35">
      <c r="B22" s="89">
        <v>44440</v>
      </c>
      <c r="C22" s="84">
        <v>0</v>
      </c>
      <c r="D22" s="84">
        <v>2</v>
      </c>
      <c r="E22" s="84">
        <v>1</v>
      </c>
      <c r="F22" s="84">
        <v>4</v>
      </c>
      <c r="G22" s="84">
        <v>11</v>
      </c>
      <c r="H22" s="84">
        <v>0</v>
      </c>
      <c r="I22" s="84">
        <v>12</v>
      </c>
      <c r="J22" s="84">
        <v>166</v>
      </c>
      <c r="K22" s="84">
        <v>29</v>
      </c>
      <c r="L22" s="84">
        <v>2</v>
      </c>
      <c r="M22" s="84">
        <v>10</v>
      </c>
      <c r="N22" s="84">
        <v>21</v>
      </c>
      <c r="O22" s="84">
        <v>5</v>
      </c>
      <c r="P22" s="84">
        <v>2</v>
      </c>
      <c r="Q22" s="84">
        <v>28</v>
      </c>
      <c r="R22" s="84">
        <v>0</v>
      </c>
      <c r="S22" s="84">
        <v>12</v>
      </c>
      <c r="T22" s="84">
        <v>0</v>
      </c>
      <c r="U22" s="84">
        <v>1</v>
      </c>
      <c r="V22" s="84">
        <v>3</v>
      </c>
      <c r="W22" s="84">
        <v>34</v>
      </c>
    </row>
    <row r="23" spans="2:23" s="86" customFormat="1" ht="15.5" x14ac:dyDescent="0.35">
      <c r="B23" s="85" t="s">
        <v>86</v>
      </c>
      <c r="C23" s="87">
        <f t="shared" ref="C23:W23" si="4">+SUM(C20:C22)</f>
        <v>4</v>
      </c>
      <c r="D23" s="87">
        <f t="shared" si="4"/>
        <v>7</v>
      </c>
      <c r="E23" s="87">
        <f t="shared" si="4"/>
        <v>2</v>
      </c>
      <c r="F23" s="87">
        <f t="shared" si="4"/>
        <v>10</v>
      </c>
      <c r="G23" s="87">
        <f t="shared" si="4"/>
        <v>38</v>
      </c>
      <c r="H23" s="87">
        <f t="shared" si="4"/>
        <v>2</v>
      </c>
      <c r="I23" s="87">
        <f t="shared" si="4"/>
        <v>50</v>
      </c>
      <c r="J23" s="87">
        <f t="shared" si="4"/>
        <v>558</v>
      </c>
      <c r="K23" s="87">
        <f t="shared" si="4"/>
        <v>80</v>
      </c>
      <c r="L23" s="87">
        <f t="shared" si="4"/>
        <v>3</v>
      </c>
      <c r="M23" s="87">
        <f t="shared" si="4"/>
        <v>31</v>
      </c>
      <c r="N23" s="87">
        <f t="shared" si="4"/>
        <v>66</v>
      </c>
      <c r="O23" s="87">
        <f t="shared" si="4"/>
        <v>12</v>
      </c>
      <c r="P23" s="87">
        <f t="shared" si="4"/>
        <v>6</v>
      </c>
      <c r="Q23" s="87">
        <f t="shared" si="4"/>
        <v>97</v>
      </c>
      <c r="R23" s="87">
        <f t="shared" si="4"/>
        <v>0</v>
      </c>
      <c r="S23" s="87">
        <f t="shared" si="4"/>
        <v>34</v>
      </c>
      <c r="T23" s="87">
        <f t="shared" si="4"/>
        <v>0</v>
      </c>
      <c r="U23" s="87">
        <f t="shared" si="4"/>
        <v>12</v>
      </c>
      <c r="V23" s="87">
        <f t="shared" si="4"/>
        <v>11</v>
      </c>
      <c r="W23" s="87">
        <f t="shared" si="4"/>
        <v>107</v>
      </c>
    </row>
    <row r="24" spans="2:23" s="86" customFormat="1" ht="15.5" x14ac:dyDescent="0.35">
      <c r="B24" s="89">
        <v>44470</v>
      </c>
      <c r="C24" s="82">
        <v>3</v>
      </c>
      <c r="D24" s="82">
        <v>0</v>
      </c>
      <c r="E24" s="82">
        <v>0</v>
      </c>
      <c r="F24" s="82">
        <v>9</v>
      </c>
      <c r="G24" s="82">
        <v>16</v>
      </c>
      <c r="H24" s="82">
        <v>0</v>
      </c>
      <c r="I24" s="82">
        <v>9</v>
      </c>
      <c r="J24" s="82">
        <v>162</v>
      </c>
      <c r="K24" s="82">
        <v>28</v>
      </c>
      <c r="L24" s="82">
        <v>0</v>
      </c>
      <c r="M24" s="82">
        <v>3</v>
      </c>
      <c r="N24" s="82">
        <v>16</v>
      </c>
      <c r="O24" s="82">
        <v>3</v>
      </c>
      <c r="P24" s="82">
        <v>0</v>
      </c>
      <c r="Q24" s="82">
        <v>19</v>
      </c>
      <c r="R24" s="82">
        <v>0</v>
      </c>
      <c r="S24" s="82">
        <v>9</v>
      </c>
      <c r="T24" s="82">
        <v>0</v>
      </c>
      <c r="U24" s="82">
        <v>3</v>
      </c>
      <c r="V24" s="82">
        <v>0</v>
      </c>
      <c r="W24" s="82">
        <v>28</v>
      </c>
    </row>
    <row r="25" spans="2:23" s="86" customFormat="1" ht="15.5" x14ac:dyDescent="0.35">
      <c r="B25" s="89">
        <v>44501</v>
      </c>
      <c r="C25" s="82">
        <v>3</v>
      </c>
      <c r="D25" s="82">
        <v>1</v>
      </c>
      <c r="E25" s="82">
        <v>5</v>
      </c>
      <c r="F25" s="82">
        <v>9</v>
      </c>
      <c r="G25" s="82">
        <v>15</v>
      </c>
      <c r="H25" s="82">
        <v>0</v>
      </c>
      <c r="I25" s="82">
        <v>15</v>
      </c>
      <c r="J25" s="82">
        <v>169</v>
      </c>
      <c r="K25" s="82">
        <v>27</v>
      </c>
      <c r="L25" s="82">
        <v>0</v>
      </c>
      <c r="M25" s="82">
        <v>19</v>
      </c>
      <c r="N25" s="82">
        <v>22</v>
      </c>
      <c r="O25" s="82">
        <v>6</v>
      </c>
      <c r="P25" s="82">
        <v>0</v>
      </c>
      <c r="Q25" s="82">
        <v>19</v>
      </c>
      <c r="R25" s="82">
        <v>1</v>
      </c>
      <c r="S25" s="82">
        <v>3</v>
      </c>
      <c r="T25" s="82">
        <v>0</v>
      </c>
      <c r="U25" s="82">
        <v>2</v>
      </c>
      <c r="V25" s="82">
        <v>0</v>
      </c>
      <c r="W25" s="82">
        <v>55</v>
      </c>
    </row>
    <row r="26" spans="2:23" s="86" customFormat="1" ht="15.5" x14ac:dyDescent="0.35">
      <c r="B26" s="89">
        <v>44531</v>
      </c>
      <c r="C26" s="82">
        <v>3</v>
      </c>
      <c r="D26" s="82">
        <v>0</v>
      </c>
      <c r="E26" s="82">
        <v>4</v>
      </c>
      <c r="F26" s="82">
        <v>7</v>
      </c>
      <c r="G26" s="82">
        <v>10</v>
      </c>
      <c r="H26" s="82">
        <v>1</v>
      </c>
      <c r="I26" s="82">
        <v>10</v>
      </c>
      <c r="J26" s="82">
        <v>158</v>
      </c>
      <c r="K26" s="82">
        <v>21</v>
      </c>
      <c r="L26" s="82">
        <v>0</v>
      </c>
      <c r="M26" s="82">
        <v>15</v>
      </c>
      <c r="N26" s="82">
        <v>25</v>
      </c>
      <c r="O26" s="82">
        <v>0</v>
      </c>
      <c r="P26" s="82">
        <v>1</v>
      </c>
      <c r="Q26" s="82">
        <v>16</v>
      </c>
      <c r="R26" s="82">
        <v>0</v>
      </c>
      <c r="S26" s="82">
        <v>5</v>
      </c>
      <c r="T26" s="82">
        <v>0</v>
      </c>
      <c r="U26" s="82">
        <v>9</v>
      </c>
      <c r="V26" s="82">
        <v>5</v>
      </c>
      <c r="W26" s="82">
        <v>51</v>
      </c>
    </row>
    <row r="27" spans="2:23" s="86" customFormat="1" ht="15.5" x14ac:dyDescent="0.35">
      <c r="B27" s="85" t="s">
        <v>87</v>
      </c>
      <c r="C27" s="87">
        <f t="shared" ref="C27:W27" si="5">+SUM(C24:C26)</f>
        <v>9</v>
      </c>
      <c r="D27" s="87">
        <f t="shared" si="5"/>
        <v>1</v>
      </c>
      <c r="E27" s="87">
        <f t="shared" si="5"/>
        <v>9</v>
      </c>
      <c r="F27" s="87">
        <f t="shared" si="5"/>
        <v>25</v>
      </c>
      <c r="G27" s="87">
        <f t="shared" si="5"/>
        <v>41</v>
      </c>
      <c r="H27" s="87">
        <f t="shared" si="5"/>
        <v>1</v>
      </c>
      <c r="I27" s="87">
        <f t="shared" si="5"/>
        <v>34</v>
      </c>
      <c r="J27" s="87">
        <f t="shared" si="5"/>
        <v>489</v>
      </c>
      <c r="K27" s="87">
        <f t="shared" si="5"/>
        <v>76</v>
      </c>
      <c r="L27" s="87">
        <f t="shared" si="5"/>
        <v>0</v>
      </c>
      <c r="M27" s="87">
        <f t="shared" si="5"/>
        <v>37</v>
      </c>
      <c r="N27" s="87">
        <f t="shared" si="5"/>
        <v>63</v>
      </c>
      <c r="O27" s="87">
        <f t="shared" si="5"/>
        <v>9</v>
      </c>
      <c r="P27" s="87">
        <f t="shared" si="5"/>
        <v>1</v>
      </c>
      <c r="Q27" s="87">
        <f t="shared" si="5"/>
        <v>54</v>
      </c>
      <c r="R27" s="87">
        <f t="shared" si="5"/>
        <v>1</v>
      </c>
      <c r="S27" s="87">
        <f t="shared" si="5"/>
        <v>17</v>
      </c>
      <c r="T27" s="87">
        <f t="shared" si="5"/>
        <v>0</v>
      </c>
      <c r="U27" s="87">
        <f t="shared" si="5"/>
        <v>14</v>
      </c>
      <c r="V27" s="87">
        <f t="shared" si="5"/>
        <v>5</v>
      </c>
      <c r="W27" s="87">
        <f t="shared" si="5"/>
        <v>134</v>
      </c>
    </row>
    <row r="28" spans="2:23" s="86" customFormat="1" ht="15.5" x14ac:dyDescent="0.35">
      <c r="B28" s="89">
        <v>44562</v>
      </c>
      <c r="C28" s="82">
        <v>3</v>
      </c>
      <c r="D28" s="82">
        <v>1</v>
      </c>
      <c r="E28" s="82">
        <v>5</v>
      </c>
      <c r="F28" s="82">
        <v>11</v>
      </c>
      <c r="G28" s="82">
        <v>19</v>
      </c>
      <c r="H28" s="82">
        <v>0</v>
      </c>
      <c r="I28" s="82">
        <v>12</v>
      </c>
      <c r="J28" s="82">
        <v>191</v>
      </c>
      <c r="K28" s="82">
        <v>12</v>
      </c>
      <c r="L28" s="82">
        <v>1</v>
      </c>
      <c r="M28" s="82">
        <v>9</v>
      </c>
      <c r="N28" s="82">
        <v>10</v>
      </c>
      <c r="O28" s="82">
        <v>1</v>
      </c>
      <c r="P28" s="82">
        <v>6</v>
      </c>
      <c r="Q28" s="82">
        <v>24</v>
      </c>
      <c r="R28" s="82">
        <v>0</v>
      </c>
      <c r="S28" s="82">
        <v>2</v>
      </c>
      <c r="T28" s="82">
        <v>0</v>
      </c>
      <c r="U28" s="82">
        <v>20</v>
      </c>
      <c r="V28" s="82">
        <v>1</v>
      </c>
      <c r="W28" s="82">
        <v>53</v>
      </c>
    </row>
    <row r="29" spans="2:23" s="86" customFormat="1" ht="15.5" x14ac:dyDescent="0.35">
      <c r="B29" s="89">
        <v>44593</v>
      </c>
      <c r="C29" s="82">
        <v>5</v>
      </c>
      <c r="D29" s="82">
        <v>6</v>
      </c>
      <c r="E29" s="82">
        <v>2</v>
      </c>
      <c r="F29" s="82">
        <v>11</v>
      </c>
      <c r="G29" s="82">
        <v>16</v>
      </c>
      <c r="H29" s="82">
        <v>0</v>
      </c>
      <c r="I29" s="82">
        <v>9</v>
      </c>
      <c r="J29" s="82">
        <v>178</v>
      </c>
      <c r="K29" s="82">
        <v>19</v>
      </c>
      <c r="L29" s="82">
        <v>1</v>
      </c>
      <c r="M29" s="82">
        <v>10</v>
      </c>
      <c r="N29" s="82">
        <v>22</v>
      </c>
      <c r="O29" s="82">
        <v>9</v>
      </c>
      <c r="P29" s="82">
        <v>4</v>
      </c>
      <c r="Q29" s="82">
        <v>30</v>
      </c>
      <c r="R29" s="82">
        <v>0</v>
      </c>
      <c r="S29" s="82">
        <v>2</v>
      </c>
      <c r="T29" s="82">
        <v>0</v>
      </c>
      <c r="U29" s="82">
        <v>20</v>
      </c>
      <c r="V29" s="82">
        <v>9</v>
      </c>
      <c r="W29" s="82">
        <v>77</v>
      </c>
    </row>
    <row r="30" spans="2:23" s="86" customFormat="1" ht="15.5" x14ac:dyDescent="0.35">
      <c r="B30" s="89">
        <v>44621</v>
      </c>
      <c r="C30" s="82">
        <v>4</v>
      </c>
      <c r="D30" s="82">
        <v>2</v>
      </c>
      <c r="E30" s="82">
        <v>4</v>
      </c>
      <c r="F30" s="82">
        <v>10</v>
      </c>
      <c r="G30" s="82">
        <v>17</v>
      </c>
      <c r="H30" s="82">
        <v>0</v>
      </c>
      <c r="I30" s="82">
        <v>9</v>
      </c>
      <c r="J30" s="82">
        <v>183</v>
      </c>
      <c r="K30" s="82">
        <v>15</v>
      </c>
      <c r="L30" s="82">
        <v>0</v>
      </c>
      <c r="M30" s="82">
        <v>18</v>
      </c>
      <c r="N30" s="82">
        <v>16</v>
      </c>
      <c r="O30" s="82">
        <v>8</v>
      </c>
      <c r="P30" s="82">
        <v>0</v>
      </c>
      <c r="Q30" s="82">
        <v>32</v>
      </c>
      <c r="R30" s="82">
        <v>0</v>
      </c>
      <c r="S30" s="82">
        <v>6</v>
      </c>
      <c r="T30" s="82">
        <v>0</v>
      </c>
      <c r="U30" s="82">
        <v>37</v>
      </c>
      <c r="V30" s="82">
        <v>4</v>
      </c>
      <c r="W30" s="82">
        <v>99</v>
      </c>
    </row>
    <row r="31" spans="2:23" s="86" customFormat="1" ht="15.5" x14ac:dyDescent="0.35">
      <c r="B31" s="85" t="s">
        <v>88</v>
      </c>
      <c r="C31" s="87">
        <f t="shared" ref="C31:W31" si="6">+SUM(C28:C30)</f>
        <v>12</v>
      </c>
      <c r="D31" s="87">
        <f t="shared" si="6"/>
        <v>9</v>
      </c>
      <c r="E31" s="87">
        <f t="shared" si="6"/>
        <v>11</v>
      </c>
      <c r="F31" s="87">
        <f t="shared" si="6"/>
        <v>32</v>
      </c>
      <c r="G31" s="87">
        <f t="shared" si="6"/>
        <v>52</v>
      </c>
      <c r="H31" s="87">
        <f t="shared" si="6"/>
        <v>0</v>
      </c>
      <c r="I31" s="87">
        <f t="shared" si="6"/>
        <v>30</v>
      </c>
      <c r="J31" s="87">
        <f t="shared" si="6"/>
        <v>552</v>
      </c>
      <c r="K31" s="87">
        <f t="shared" si="6"/>
        <v>46</v>
      </c>
      <c r="L31" s="87">
        <f t="shared" si="6"/>
        <v>2</v>
      </c>
      <c r="M31" s="87">
        <f t="shared" si="6"/>
        <v>37</v>
      </c>
      <c r="N31" s="87">
        <f t="shared" si="6"/>
        <v>48</v>
      </c>
      <c r="O31" s="87">
        <f t="shared" si="6"/>
        <v>18</v>
      </c>
      <c r="P31" s="87">
        <f t="shared" si="6"/>
        <v>10</v>
      </c>
      <c r="Q31" s="87">
        <f t="shared" si="6"/>
        <v>86</v>
      </c>
      <c r="R31" s="87">
        <f t="shared" si="6"/>
        <v>0</v>
      </c>
      <c r="S31" s="87">
        <f t="shared" si="6"/>
        <v>10</v>
      </c>
      <c r="T31" s="87">
        <f t="shared" si="6"/>
        <v>0</v>
      </c>
      <c r="U31" s="87">
        <f t="shared" si="6"/>
        <v>77</v>
      </c>
      <c r="V31" s="87">
        <f t="shared" si="6"/>
        <v>14</v>
      </c>
      <c r="W31" s="87">
        <f t="shared" si="6"/>
        <v>229</v>
      </c>
    </row>
    <row r="32" spans="2:23" s="86" customFormat="1" ht="15.5" x14ac:dyDescent="0.35">
      <c r="B32" s="90">
        <v>44652</v>
      </c>
      <c r="C32" s="84">
        <v>4</v>
      </c>
      <c r="D32" s="84">
        <v>0</v>
      </c>
      <c r="E32" s="84">
        <v>1</v>
      </c>
      <c r="F32" s="84">
        <v>4</v>
      </c>
      <c r="G32" s="84">
        <v>21</v>
      </c>
      <c r="H32" s="84">
        <v>0</v>
      </c>
      <c r="I32" s="84">
        <v>6</v>
      </c>
      <c r="J32" s="84">
        <v>195</v>
      </c>
      <c r="K32" s="84">
        <v>10</v>
      </c>
      <c r="L32" s="84">
        <v>0</v>
      </c>
      <c r="M32" s="84">
        <v>14</v>
      </c>
      <c r="N32" s="84">
        <v>22</v>
      </c>
      <c r="O32" s="84">
        <v>9</v>
      </c>
      <c r="P32" s="84">
        <v>1</v>
      </c>
      <c r="Q32" s="84">
        <v>27</v>
      </c>
      <c r="R32" s="84">
        <v>0</v>
      </c>
      <c r="S32" s="84">
        <v>1</v>
      </c>
      <c r="T32" s="84">
        <v>0</v>
      </c>
      <c r="U32" s="84">
        <v>16</v>
      </c>
      <c r="V32" s="84">
        <v>15</v>
      </c>
      <c r="W32" s="84">
        <v>76</v>
      </c>
    </row>
    <row r="33" spans="1:23" s="86" customFormat="1" ht="15.5" x14ac:dyDescent="0.35">
      <c r="B33" s="90">
        <v>44682</v>
      </c>
      <c r="C33" s="84">
        <v>3</v>
      </c>
      <c r="D33" s="84">
        <v>1</v>
      </c>
      <c r="E33" s="84">
        <v>7</v>
      </c>
      <c r="F33" s="84">
        <v>14</v>
      </c>
      <c r="G33" s="84">
        <v>23</v>
      </c>
      <c r="H33" s="84">
        <v>1</v>
      </c>
      <c r="I33" s="84">
        <v>4</v>
      </c>
      <c r="J33" s="84">
        <v>172</v>
      </c>
      <c r="K33" s="84">
        <v>13</v>
      </c>
      <c r="L33" s="84">
        <v>1</v>
      </c>
      <c r="M33" s="84">
        <v>13</v>
      </c>
      <c r="N33" s="84">
        <v>11</v>
      </c>
      <c r="O33" s="84">
        <v>4</v>
      </c>
      <c r="P33" s="84">
        <v>1</v>
      </c>
      <c r="Q33" s="84">
        <v>20</v>
      </c>
      <c r="R33" s="84">
        <v>0</v>
      </c>
      <c r="S33" s="84">
        <v>6</v>
      </c>
      <c r="T33" s="84">
        <v>0</v>
      </c>
      <c r="U33" s="84">
        <v>24</v>
      </c>
      <c r="V33" s="84">
        <v>4</v>
      </c>
      <c r="W33" s="84">
        <v>92</v>
      </c>
    </row>
    <row r="34" spans="1:23" s="86" customFormat="1" ht="15.5" x14ac:dyDescent="0.35">
      <c r="B34" s="90">
        <v>44713</v>
      </c>
      <c r="C34" s="84">
        <v>3</v>
      </c>
      <c r="D34" s="84">
        <v>0</v>
      </c>
      <c r="E34" s="84">
        <v>6</v>
      </c>
      <c r="F34" s="84">
        <v>10</v>
      </c>
      <c r="G34" s="84">
        <v>19</v>
      </c>
      <c r="H34" s="84">
        <v>0</v>
      </c>
      <c r="I34" s="84">
        <v>8</v>
      </c>
      <c r="J34" s="84">
        <v>126</v>
      </c>
      <c r="K34" s="84">
        <v>12</v>
      </c>
      <c r="L34" s="84">
        <v>1</v>
      </c>
      <c r="M34" s="84">
        <v>9</v>
      </c>
      <c r="N34" s="84">
        <v>18</v>
      </c>
      <c r="O34" s="84">
        <v>2</v>
      </c>
      <c r="P34" s="84">
        <v>3</v>
      </c>
      <c r="Q34" s="84">
        <v>32</v>
      </c>
      <c r="R34" s="84">
        <v>0</v>
      </c>
      <c r="S34" s="84">
        <v>3</v>
      </c>
      <c r="T34" s="84">
        <v>0</v>
      </c>
      <c r="U34" s="84">
        <v>24</v>
      </c>
      <c r="V34" s="84">
        <v>5</v>
      </c>
      <c r="W34" s="84">
        <v>92</v>
      </c>
    </row>
    <row r="35" spans="1:23" s="86" customFormat="1" ht="15.5" x14ac:dyDescent="0.35">
      <c r="B35" s="85" t="s">
        <v>89</v>
      </c>
      <c r="C35" s="87">
        <f t="shared" ref="C35:W35" si="7">+SUM(C32:C34)</f>
        <v>10</v>
      </c>
      <c r="D35" s="87">
        <f t="shared" si="7"/>
        <v>1</v>
      </c>
      <c r="E35" s="87">
        <f t="shared" si="7"/>
        <v>14</v>
      </c>
      <c r="F35" s="87">
        <f t="shared" si="7"/>
        <v>28</v>
      </c>
      <c r="G35" s="87">
        <f t="shared" si="7"/>
        <v>63</v>
      </c>
      <c r="H35" s="87">
        <f t="shared" si="7"/>
        <v>1</v>
      </c>
      <c r="I35" s="87">
        <f t="shared" si="7"/>
        <v>18</v>
      </c>
      <c r="J35" s="87">
        <f t="shared" si="7"/>
        <v>493</v>
      </c>
      <c r="K35" s="87">
        <f t="shared" si="7"/>
        <v>35</v>
      </c>
      <c r="L35" s="87">
        <f t="shared" si="7"/>
        <v>2</v>
      </c>
      <c r="M35" s="87">
        <f t="shared" si="7"/>
        <v>36</v>
      </c>
      <c r="N35" s="87">
        <f t="shared" si="7"/>
        <v>51</v>
      </c>
      <c r="O35" s="87">
        <f t="shared" si="7"/>
        <v>15</v>
      </c>
      <c r="P35" s="87">
        <f t="shared" si="7"/>
        <v>5</v>
      </c>
      <c r="Q35" s="87">
        <f t="shared" si="7"/>
        <v>79</v>
      </c>
      <c r="R35" s="87">
        <f t="shared" si="7"/>
        <v>0</v>
      </c>
      <c r="S35" s="87">
        <f t="shared" si="7"/>
        <v>10</v>
      </c>
      <c r="T35" s="87">
        <f t="shared" si="7"/>
        <v>0</v>
      </c>
      <c r="U35" s="87">
        <f t="shared" si="7"/>
        <v>64</v>
      </c>
      <c r="V35" s="87">
        <f t="shared" si="7"/>
        <v>24</v>
      </c>
      <c r="W35" s="87">
        <f t="shared" si="7"/>
        <v>260</v>
      </c>
    </row>
    <row r="36" spans="1:23" s="86" customFormat="1" ht="15.5" x14ac:dyDescent="0.35">
      <c r="B36" s="89">
        <v>44743</v>
      </c>
      <c r="C36" s="84">
        <v>2</v>
      </c>
      <c r="D36" s="84">
        <v>0</v>
      </c>
      <c r="E36" s="84">
        <v>10</v>
      </c>
      <c r="F36" s="84">
        <v>5</v>
      </c>
      <c r="G36" s="84">
        <v>22</v>
      </c>
      <c r="H36" s="84">
        <v>2</v>
      </c>
      <c r="I36" s="84">
        <v>6</v>
      </c>
      <c r="J36" s="84">
        <v>184</v>
      </c>
      <c r="K36" s="84">
        <v>12</v>
      </c>
      <c r="L36" s="84">
        <v>1</v>
      </c>
      <c r="M36" s="84">
        <v>14</v>
      </c>
      <c r="N36" s="84">
        <v>19</v>
      </c>
      <c r="O36" s="84">
        <v>2</v>
      </c>
      <c r="P36" s="84">
        <v>2</v>
      </c>
      <c r="Q36" s="84">
        <v>31</v>
      </c>
      <c r="R36" s="84">
        <v>0</v>
      </c>
      <c r="S36" s="84">
        <v>4</v>
      </c>
      <c r="T36" s="84">
        <v>0</v>
      </c>
      <c r="U36" s="84">
        <v>18</v>
      </c>
      <c r="V36" s="84">
        <v>7</v>
      </c>
      <c r="W36" s="84">
        <v>95</v>
      </c>
    </row>
    <row r="37" spans="1:23" s="86" customFormat="1" ht="15.5" x14ac:dyDescent="0.35">
      <c r="B37" s="89">
        <v>44774</v>
      </c>
      <c r="C37" s="84">
        <v>1</v>
      </c>
      <c r="D37" s="84">
        <v>2</v>
      </c>
      <c r="E37" s="84">
        <v>11</v>
      </c>
      <c r="F37" s="84">
        <v>12</v>
      </c>
      <c r="G37" s="84">
        <v>15</v>
      </c>
      <c r="H37" s="84">
        <v>1</v>
      </c>
      <c r="I37" s="84">
        <v>22</v>
      </c>
      <c r="J37" s="84">
        <v>170</v>
      </c>
      <c r="K37" s="84">
        <v>14</v>
      </c>
      <c r="L37" s="84">
        <v>2</v>
      </c>
      <c r="M37" s="84">
        <v>15</v>
      </c>
      <c r="N37" s="84">
        <v>23</v>
      </c>
      <c r="O37" s="84">
        <v>2</v>
      </c>
      <c r="P37" s="84">
        <v>1</v>
      </c>
      <c r="Q37" s="84">
        <v>30</v>
      </c>
      <c r="R37" s="84">
        <v>0</v>
      </c>
      <c r="S37" s="84">
        <v>16</v>
      </c>
      <c r="T37" s="84">
        <v>0</v>
      </c>
      <c r="U37" s="84">
        <v>40</v>
      </c>
      <c r="V37" s="84">
        <v>3</v>
      </c>
      <c r="W37" s="84">
        <v>122</v>
      </c>
    </row>
    <row r="38" spans="1:23" s="86" customFormat="1" ht="15.5" x14ac:dyDescent="0.35">
      <c r="B38" s="89">
        <v>44805</v>
      </c>
      <c r="C38" s="84">
        <v>3</v>
      </c>
      <c r="D38" s="84">
        <v>2</v>
      </c>
      <c r="E38" s="84">
        <v>3</v>
      </c>
      <c r="F38" s="84">
        <v>4</v>
      </c>
      <c r="G38" s="84">
        <v>17</v>
      </c>
      <c r="H38" s="84">
        <v>1</v>
      </c>
      <c r="I38" s="84">
        <v>27</v>
      </c>
      <c r="J38" s="84">
        <v>141</v>
      </c>
      <c r="K38" s="84">
        <v>14</v>
      </c>
      <c r="L38" s="84">
        <v>3</v>
      </c>
      <c r="M38" s="84">
        <v>12</v>
      </c>
      <c r="N38" s="84">
        <v>17</v>
      </c>
      <c r="O38" s="84">
        <v>0</v>
      </c>
      <c r="P38" s="84">
        <v>7</v>
      </c>
      <c r="Q38" s="84">
        <v>16</v>
      </c>
      <c r="R38" s="84">
        <v>1</v>
      </c>
      <c r="S38" s="84">
        <v>9</v>
      </c>
      <c r="T38" s="84">
        <v>0</v>
      </c>
      <c r="U38" s="84">
        <v>33</v>
      </c>
      <c r="V38" s="84">
        <v>3</v>
      </c>
      <c r="W38" s="84">
        <v>105</v>
      </c>
    </row>
    <row r="39" spans="1:23" s="86" customFormat="1" ht="15.5" x14ac:dyDescent="0.35">
      <c r="B39" s="85" t="s">
        <v>89</v>
      </c>
      <c r="C39" s="87">
        <f t="shared" ref="C39:W39" si="8">+SUM(C28:C30)</f>
        <v>12</v>
      </c>
      <c r="D39" s="87">
        <f t="shared" si="8"/>
        <v>9</v>
      </c>
      <c r="E39" s="87">
        <f t="shared" si="8"/>
        <v>11</v>
      </c>
      <c r="F39" s="87">
        <f t="shared" si="8"/>
        <v>32</v>
      </c>
      <c r="G39" s="87">
        <f t="shared" si="8"/>
        <v>52</v>
      </c>
      <c r="H39" s="87">
        <f t="shared" si="8"/>
        <v>0</v>
      </c>
      <c r="I39" s="87">
        <f t="shared" si="8"/>
        <v>30</v>
      </c>
      <c r="J39" s="87">
        <f t="shared" si="8"/>
        <v>552</v>
      </c>
      <c r="K39" s="87">
        <f t="shared" si="8"/>
        <v>46</v>
      </c>
      <c r="L39" s="87">
        <f t="shared" si="8"/>
        <v>2</v>
      </c>
      <c r="M39" s="87">
        <f t="shared" si="8"/>
        <v>37</v>
      </c>
      <c r="N39" s="87">
        <f t="shared" si="8"/>
        <v>48</v>
      </c>
      <c r="O39" s="87">
        <f t="shared" si="8"/>
        <v>18</v>
      </c>
      <c r="P39" s="87">
        <f t="shared" si="8"/>
        <v>10</v>
      </c>
      <c r="Q39" s="87">
        <f t="shared" si="8"/>
        <v>86</v>
      </c>
      <c r="R39" s="87">
        <f t="shared" si="8"/>
        <v>0</v>
      </c>
      <c r="S39" s="87">
        <f t="shared" si="8"/>
        <v>10</v>
      </c>
      <c r="T39" s="87">
        <f t="shared" si="8"/>
        <v>0</v>
      </c>
      <c r="U39" s="87">
        <f t="shared" si="8"/>
        <v>77</v>
      </c>
      <c r="V39" s="87">
        <f t="shared" si="8"/>
        <v>14</v>
      </c>
      <c r="W39" s="87">
        <f t="shared" si="8"/>
        <v>229</v>
      </c>
    </row>
    <row r="40" spans="1:23" s="86" customFormat="1" ht="15.5" x14ac:dyDescent="0.35">
      <c r="B40" s="89">
        <v>44835</v>
      </c>
      <c r="C40" s="164">
        <v>1</v>
      </c>
      <c r="D40" s="164">
        <v>1</v>
      </c>
      <c r="E40" s="164">
        <v>7</v>
      </c>
      <c r="F40" s="164">
        <v>10</v>
      </c>
      <c r="G40" s="164">
        <v>19</v>
      </c>
      <c r="H40" s="164">
        <v>1</v>
      </c>
      <c r="I40" s="164">
        <v>25</v>
      </c>
      <c r="J40" s="164">
        <v>154</v>
      </c>
      <c r="K40" s="164">
        <v>16</v>
      </c>
      <c r="L40" s="164">
        <v>1</v>
      </c>
      <c r="M40" s="164">
        <v>9</v>
      </c>
      <c r="N40" s="164">
        <v>16</v>
      </c>
      <c r="O40" s="164">
        <v>0</v>
      </c>
      <c r="P40" s="164">
        <v>4</v>
      </c>
      <c r="Q40" s="164">
        <v>22</v>
      </c>
      <c r="R40" s="164">
        <v>0</v>
      </c>
      <c r="S40" s="164">
        <v>9</v>
      </c>
      <c r="T40" s="164">
        <v>0</v>
      </c>
      <c r="U40" s="164">
        <v>44</v>
      </c>
      <c r="V40" s="164">
        <v>2</v>
      </c>
      <c r="W40" s="164">
        <v>115</v>
      </c>
    </row>
    <row r="41" spans="1:23" s="86" customFormat="1" ht="15.5" x14ac:dyDescent="0.35">
      <c r="A41"/>
      <c r="B41" s="89">
        <v>44866</v>
      </c>
      <c r="C41" s="164">
        <v>4</v>
      </c>
      <c r="D41" s="164">
        <v>1</v>
      </c>
      <c r="E41" s="164">
        <v>6</v>
      </c>
      <c r="F41" s="164">
        <v>19</v>
      </c>
      <c r="G41" s="164">
        <v>16</v>
      </c>
      <c r="H41" s="164">
        <v>3</v>
      </c>
      <c r="I41" s="164">
        <v>18</v>
      </c>
      <c r="J41" s="164">
        <v>140</v>
      </c>
      <c r="K41" s="164">
        <v>11</v>
      </c>
      <c r="L41" s="164">
        <v>0</v>
      </c>
      <c r="M41" s="164">
        <v>16</v>
      </c>
      <c r="N41" s="164">
        <v>13</v>
      </c>
      <c r="O41" s="164">
        <v>1</v>
      </c>
      <c r="P41" s="164">
        <v>6</v>
      </c>
      <c r="Q41" s="164">
        <v>19</v>
      </c>
      <c r="R41" s="164">
        <v>1</v>
      </c>
      <c r="S41" s="164">
        <v>8</v>
      </c>
      <c r="T41" s="164">
        <v>0</v>
      </c>
      <c r="U41" s="164">
        <v>41</v>
      </c>
      <c r="V41" s="164">
        <v>1</v>
      </c>
      <c r="W41" s="164">
        <v>109</v>
      </c>
    </row>
    <row r="42" spans="1:23" s="86" customFormat="1" ht="15.5" x14ac:dyDescent="0.35">
      <c r="A42"/>
      <c r="B42" s="89">
        <v>44896</v>
      </c>
      <c r="C42" s="164">
        <v>6</v>
      </c>
      <c r="D42" s="164">
        <v>2</v>
      </c>
      <c r="E42" s="164">
        <v>9</v>
      </c>
      <c r="F42" s="164">
        <v>7</v>
      </c>
      <c r="G42" s="164">
        <v>21</v>
      </c>
      <c r="H42" s="164">
        <v>3</v>
      </c>
      <c r="I42" s="164">
        <v>16</v>
      </c>
      <c r="J42" s="164">
        <v>102</v>
      </c>
      <c r="K42" s="164">
        <v>13</v>
      </c>
      <c r="L42" s="164">
        <v>3</v>
      </c>
      <c r="M42" s="164">
        <v>23</v>
      </c>
      <c r="N42" s="164">
        <v>16</v>
      </c>
      <c r="O42" s="164">
        <v>0</v>
      </c>
      <c r="P42" s="164">
        <v>5</v>
      </c>
      <c r="Q42" s="164">
        <v>15</v>
      </c>
      <c r="R42" s="164">
        <v>3</v>
      </c>
      <c r="S42" s="164">
        <v>8</v>
      </c>
      <c r="T42" s="164">
        <v>0</v>
      </c>
      <c r="U42" s="164">
        <v>40</v>
      </c>
      <c r="V42" s="164">
        <v>3</v>
      </c>
      <c r="W42" s="164">
        <v>111</v>
      </c>
    </row>
    <row r="43" spans="1:23" s="86" customFormat="1" ht="15.5" x14ac:dyDescent="0.35">
      <c r="A43"/>
      <c r="B43" s="165" t="s">
        <v>91</v>
      </c>
      <c r="C43" s="166">
        <f t="shared" ref="C43:T43" si="9">+SUM(C40:C42)</f>
        <v>11</v>
      </c>
      <c r="D43" s="166">
        <f t="shared" si="9"/>
        <v>4</v>
      </c>
      <c r="E43" s="166">
        <f t="shared" si="9"/>
        <v>22</v>
      </c>
      <c r="F43" s="166">
        <f t="shared" si="9"/>
        <v>36</v>
      </c>
      <c r="G43" s="166">
        <f t="shared" si="9"/>
        <v>56</v>
      </c>
      <c r="H43" s="166">
        <f t="shared" si="9"/>
        <v>7</v>
      </c>
      <c r="I43" s="166">
        <f t="shared" si="9"/>
        <v>59</v>
      </c>
      <c r="J43" s="166">
        <f t="shared" si="9"/>
        <v>396</v>
      </c>
      <c r="K43" s="166">
        <f t="shared" si="9"/>
        <v>40</v>
      </c>
      <c r="L43" s="166">
        <f t="shared" si="9"/>
        <v>4</v>
      </c>
      <c r="M43" s="166">
        <f t="shared" si="9"/>
        <v>48</v>
      </c>
      <c r="N43" s="166">
        <f t="shared" si="9"/>
        <v>45</v>
      </c>
      <c r="O43" s="166">
        <f t="shared" si="9"/>
        <v>1</v>
      </c>
      <c r="P43" s="166">
        <f t="shared" si="9"/>
        <v>15</v>
      </c>
      <c r="Q43" s="166">
        <f t="shared" si="9"/>
        <v>56</v>
      </c>
      <c r="R43" s="166">
        <f t="shared" si="9"/>
        <v>4</v>
      </c>
      <c r="S43" s="166">
        <f t="shared" si="9"/>
        <v>25</v>
      </c>
      <c r="T43" s="166">
        <f t="shared" si="9"/>
        <v>0</v>
      </c>
      <c r="U43" s="167">
        <f>SUM(U40:U42)</f>
        <v>125</v>
      </c>
      <c r="V43" s="167">
        <f>SUM(V40:V42)</f>
        <v>6</v>
      </c>
      <c r="W43" s="167">
        <f>SUM(W40:W42)</f>
        <v>335</v>
      </c>
    </row>
    <row r="44" spans="1:23" s="86" customFormat="1" ht="15.5" x14ac:dyDescent="0.35">
      <c r="A44" s="168"/>
      <c r="B44" s="169">
        <v>44927</v>
      </c>
      <c r="C44" s="164">
        <v>1</v>
      </c>
      <c r="D44" s="164">
        <v>5</v>
      </c>
      <c r="E44" s="164">
        <v>8</v>
      </c>
      <c r="F44" s="164">
        <v>10</v>
      </c>
      <c r="G44" s="164">
        <v>19</v>
      </c>
      <c r="H44" s="164">
        <v>3</v>
      </c>
      <c r="I44" s="164">
        <v>15</v>
      </c>
      <c r="J44" s="164">
        <v>117</v>
      </c>
      <c r="K44" s="164">
        <v>12</v>
      </c>
      <c r="L44" s="164">
        <v>5</v>
      </c>
      <c r="M44" s="164">
        <v>23</v>
      </c>
      <c r="N44" s="164">
        <v>11</v>
      </c>
      <c r="O44" s="164">
        <v>1</v>
      </c>
      <c r="P44" s="164">
        <v>4</v>
      </c>
      <c r="Q44" s="164">
        <v>22</v>
      </c>
      <c r="R44" s="164">
        <v>2</v>
      </c>
      <c r="S44" s="164">
        <v>12</v>
      </c>
      <c r="T44" s="164">
        <v>0</v>
      </c>
      <c r="U44" s="164">
        <v>34</v>
      </c>
      <c r="V44" s="164">
        <v>2</v>
      </c>
      <c r="W44" s="164">
        <v>219</v>
      </c>
    </row>
    <row r="45" spans="1:23" ht="15.5" x14ac:dyDescent="0.35">
      <c r="B45" s="89">
        <v>44958</v>
      </c>
      <c r="C45" s="164">
        <v>3</v>
      </c>
      <c r="D45" s="164">
        <v>2</v>
      </c>
      <c r="E45" s="164">
        <v>9</v>
      </c>
      <c r="F45" s="164">
        <v>5</v>
      </c>
      <c r="G45" s="164">
        <v>20</v>
      </c>
      <c r="H45" s="164">
        <v>3</v>
      </c>
      <c r="I45" s="164">
        <v>26</v>
      </c>
      <c r="J45" s="164">
        <v>107</v>
      </c>
      <c r="K45" s="164">
        <v>15</v>
      </c>
      <c r="L45" s="164">
        <v>3</v>
      </c>
      <c r="M45" s="164">
        <v>23</v>
      </c>
      <c r="N45" s="164">
        <v>8</v>
      </c>
      <c r="O45" s="164">
        <v>0</v>
      </c>
      <c r="P45" s="164">
        <v>2</v>
      </c>
      <c r="Q45" s="164">
        <v>27</v>
      </c>
      <c r="R45" s="164">
        <v>2</v>
      </c>
      <c r="S45" s="164">
        <v>9</v>
      </c>
      <c r="T45" s="164">
        <v>0</v>
      </c>
      <c r="U45" s="164">
        <v>17</v>
      </c>
      <c r="V45" s="164">
        <v>4</v>
      </c>
      <c r="W45" s="164">
        <v>170</v>
      </c>
    </row>
    <row r="46" spans="1:23" ht="15.5" x14ac:dyDescent="0.35">
      <c r="B46" s="89">
        <v>44986</v>
      </c>
      <c r="C46" s="164">
        <v>3</v>
      </c>
      <c r="D46" s="164">
        <v>2</v>
      </c>
      <c r="E46" s="164">
        <v>10</v>
      </c>
      <c r="F46" s="164">
        <v>9</v>
      </c>
      <c r="G46" s="164">
        <v>27</v>
      </c>
      <c r="H46" s="164">
        <v>2</v>
      </c>
      <c r="I46" s="164">
        <v>24</v>
      </c>
      <c r="J46" s="164">
        <v>173</v>
      </c>
      <c r="K46" s="164">
        <v>15</v>
      </c>
      <c r="L46" s="164">
        <v>3</v>
      </c>
      <c r="M46" s="164">
        <v>23</v>
      </c>
      <c r="N46" s="164">
        <v>5</v>
      </c>
      <c r="O46" s="164">
        <v>1</v>
      </c>
      <c r="P46" s="164">
        <v>9</v>
      </c>
      <c r="Q46" s="164">
        <v>24</v>
      </c>
      <c r="R46" s="164">
        <v>7</v>
      </c>
      <c r="S46" s="164">
        <v>14</v>
      </c>
      <c r="T46" s="164">
        <v>0</v>
      </c>
      <c r="U46" s="164">
        <v>51</v>
      </c>
      <c r="V46" s="164">
        <v>2</v>
      </c>
      <c r="W46" s="164">
        <v>98</v>
      </c>
    </row>
    <row r="47" spans="1:23" ht="15.5" x14ac:dyDescent="0.35">
      <c r="B47" s="165" t="s">
        <v>92</v>
      </c>
      <c r="C47" s="166">
        <f t="shared" ref="C47:T47" si="10">+SUM(C44:C46)</f>
        <v>7</v>
      </c>
      <c r="D47" s="166">
        <f t="shared" si="10"/>
        <v>9</v>
      </c>
      <c r="E47" s="166">
        <f t="shared" si="10"/>
        <v>27</v>
      </c>
      <c r="F47" s="166">
        <f t="shared" si="10"/>
        <v>24</v>
      </c>
      <c r="G47" s="166">
        <f t="shared" si="10"/>
        <v>66</v>
      </c>
      <c r="H47" s="166">
        <f t="shared" si="10"/>
        <v>8</v>
      </c>
      <c r="I47" s="166">
        <f t="shared" si="10"/>
        <v>65</v>
      </c>
      <c r="J47" s="166">
        <f t="shared" si="10"/>
        <v>397</v>
      </c>
      <c r="K47" s="166">
        <f t="shared" si="10"/>
        <v>42</v>
      </c>
      <c r="L47" s="166">
        <f t="shared" si="10"/>
        <v>11</v>
      </c>
      <c r="M47" s="166">
        <f t="shared" si="10"/>
        <v>69</v>
      </c>
      <c r="N47" s="166">
        <f t="shared" si="10"/>
        <v>24</v>
      </c>
      <c r="O47" s="166">
        <f t="shared" si="10"/>
        <v>2</v>
      </c>
      <c r="P47" s="166">
        <f t="shared" si="10"/>
        <v>15</v>
      </c>
      <c r="Q47" s="166">
        <f t="shared" si="10"/>
        <v>73</v>
      </c>
      <c r="R47" s="166">
        <f t="shared" si="10"/>
        <v>11</v>
      </c>
      <c r="S47" s="166">
        <f t="shared" si="10"/>
        <v>35</v>
      </c>
      <c r="T47" s="166">
        <f t="shared" si="10"/>
        <v>0</v>
      </c>
      <c r="U47" s="167">
        <f>SUM(U44:U46)</f>
        <v>102</v>
      </c>
      <c r="V47" s="167">
        <f>SUM(V44:V46)</f>
        <v>8</v>
      </c>
      <c r="W47" s="167">
        <f>SUM(W44:W46)</f>
        <v>487</v>
      </c>
    </row>
    <row r="48" spans="1:23" ht="15.5" x14ac:dyDescent="0.35">
      <c r="B48" s="89">
        <v>45017</v>
      </c>
      <c r="C48" s="164">
        <v>6</v>
      </c>
      <c r="D48" s="164">
        <v>1</v>
      </c>
      <c r="E48" s="164">
        <v>15</v>
      </c>
      <c r="F48" s="164">
        <v>9</v>
      </c>
      <c r="G48" s="164">
        <v>16</v>
      </c>
      <c r="H48" s="164">
        <v>4</v>
      </c>
      <c r="I48" s="164">
        <v>21</v>
      </c>
      <c r="J48" s="164">
        <v>101</v>
      </c>
      <c r="K48" s="164">
        <v>12</v>
      </c>
      <c r="L48" s="164">
        <v>6</v>
      </c>
      <c r="M48" s="164">
        <v>17</v>
      </c>
      <c r="N48" s="164">
        <v>9</v>
      </c>
      <c r="O48" s="164">
        <v>1</v>
      </c>
      <c r="P48" s="164">
        <v>6</v>
      </c>
      <c r="Q48" s="164">
        <v>26</v>
      </c>
      <c r="R48" s="164">
        <v>3</v>
      </c>
      <c r="S48" s="164">
        <v>9</v>
      </c>
      <c r="T48" s="164">
        <v>0</v>
      </c>
      <c r="U48" s="164">
        <v>33</v>
      </c>
      <c r="V48" s="164">
        <v>1</v>
      </c>
      <c r="W48" s="164">
        <v>74</v>
      </c>
    </row>
    <row r="49" spans="1:23" ht="15.5" x14ac:dyDescent="0.35">
      <c r="B49" s="89">
        <v>45047</v>
      </c>
      <c r="C49" s="164">
        <v>2</v>
      </c>
      <c r="D49" s="164">
        <v>1</v>
      </c>
      <c r="E49" s="164">
        <v>11</v>
      </c>
      <c r="F49" s="164">
        <v>11</v>
      </c>
      <c r="G49" s="164">
        <v>16</v>
      </c>
      <c r="H49" s="164">
        <v>5</v>
      </c>
      <c r="I49" s="164">
        <v>29</v>
      </c>
      <c r="J49" s="164">
        <v>133</v>
      </c>
      <c r="K49" s="164">
        <v>17</v>
      </c>
      <c r="L49" s="164">
        <v>8</v>
      </c>
      <c r="M49" s="164">
        <v>20</v>
      </c>
      <c r="N49" s="164">
        <v>7</v>
      </c>
      <c r="O49" s="164">
        <v>0</v>
      </c>
      <c r="P49" s="164">
        <v>11</v>
      </c>
      <c r="Q49" s="164">
        <v>24</v>
      </c>
      <c r="R49" s="164">
        <v>1</v>
      </c>
      <c r="S49" s="164">
        <v>19</v>
      </c>
      <c r="T49" s="164">
        <v>0</v>
      </c>
      <c r="U49" s="164">
        <v>41</v>
      </c>
      <c r="V49" s="164">
        <v>1</v>
      </c>
      <c r="W49" s="164">
        <v>85</v>
      </c>
    </row>
    <row r="50" spans="1:23" ht="15.5" x14ac:dyDescent="0.35">
      <c r="B50" s="89">
        <v>45078</v>
      </c>
      <c r="C50" s="164">
        <v>2</v>
      </c>
      <c r="D50" s="164">
        <v>1</v>
      </c>
      <c r="E50" s="164">
        <v>8</v>
      </c>
      <c r="F50" s="164">
        <v>7</v>
      </c>
      <c r="G50" s="164">
        <v>16</v>
      </c>
      <c r="H50" s="164">
        <v>2</v>
      </c>
      <c r="I50" s="164">
        <v>22</v>
      </c>
      <c r="J50" s="164">
        <v>103</v>
      </c>
      <c r="K50" s="164">
        <v>16</v>
      </c>
      <c r="L50" s="164">
        <v>4</v>
      </c>
      <c r="M50" s="164">
        <v>12</v>
      </c>
      <c r="N50" s="164">
        <v>10</v>
      </c>
      <c r="O50" s="164">
        <v>0</v>
      </c>
      <c r="P50" s="164">
        <v>7</v>
      </c>
      <c r="Q50" s="164">
        <v>16</v>
      </c>
      <c r="R50" s="164">
        <v>1</v>
      </c>
      <c r="S50" s="164">
        <v>11</v>
      </c>
      <c r="T50" s="164">
        <v>0</v>
      </c>
      <c r="U50" s="164">
        <v>38</v>
      </c>
      <c r="V50" s="164">
        <v>1</v>
      </c>
      <c r="W50" s="164">
        <v>64</v>
      </c>
    </row>
    <row r="51" spans="1:23" ht="15.5" x14ac:dyDescent="0.35">
      <c r="B51" s="165" t="s">
        <v>93</v>
      </c>
      <c r="C51" s="166">
        <f t="shared" ref="C51:T51" si="11">+SUM(C48:C50)</f>
        <v>10</v>
      </c>
      <c r="D51" s="166">
        <f t="shared" si="11"/>
        <v>3</v>
      </c>
      <c r="E51" s="166">
        <f t="shared" si="11"/>
        <v>34</v>
      </c>
      <c r="F51" s="166">
        <f t="shared" si="11"/>
        <v>27</v>
      </c>
      <c r="G51" s="166">
        <f t="shared" si="11"/>
        <v>48</v>
      </c>
      <c r="H51" s="166">
        <f t="shared" si="11"/>
        <v>11</v>
      </c>
      <c r="I51" s="166">
        <f t="shared" si="11"/>
        <v>72</v>
      </c>
      <c r="J51" s="166">
        <f t="shared" si="11"/>
        <v>337</v>
      </c>
      <c r="K51" s="166">
        <f t="shared" si="11"/>
        <v>45</v>
      </c>
      <c r="L51" s="166">
        <f t="shared" si="11"/>
        <v>18</v>
      </c>
      <c r="M51" s="166">
        <f t="shared" si="11"/>
        <v>49</v>
      </c>
      <c r="N51" s="166">
        <f t="shared" si="11"/>
        <v>26</v>
      </c>
      <c r="O51" s="166">
        <f t="shared" si="11"/>
        <v>1</v>
      </c>
      <c r="P51" s="166">
        <f t="shared" si="11"/>
        <v>24</v>
      </c>
      <c r="Q51" s="166">
        <f t="shared" si="11"/>
        <v>66</v>
      </c>
      <c r="R51" s="166">
        <f t="shared" si="11"/>
        <v>5</v>
      </c>
      <c r="S51" s="166">
        <f t="shared" si="11"/>
        <v>39</v>
      </c>
      <c r="T51" s="166">
        <f t="shared" si="11"/>
        <v>0</v>
      </c>
      <c r="U51" s="167">
        <f>SUM(U48:U50)</f>
        <v>112</v>
      </c>
      <c r="V51" s="167">
        <f>SUM(V48:V50)</f>
        <v>3</v>
      </c>
      <c r="W51" s="167">
        <f>SUM(W48:W50)</f>
        <v>223</v>
      </c>
    </row>
    <row r="52" spans="1:23" ht="15.5" x14ac:dyDescent="0.35">
      <c r="B52" s="89">
        <v>45108</v>
      </c>
      <c r="C52" s="164">
        <v>4</v>
      </c>
      <c r="D52" s="164">
        <v>2</v>
      </c>
      <c r="E52" s="164">
        <v>10</v>
      </c>
      <c r="F52" s="164">
        <v>18</v>
      </c>
      <c r="G52" s="164">
        <v>18</v>
      </c>
      <c r="H52" s="164">
        <v>4</v>
      </c>
      <c r="I52" s="164">
        <v>24</v>
      </c>
      <c r="J52" s="164">
        <v>130</v>
      </c>
      <c r="K52" s="164">
        <v>11</v>
      </c>
      <c r="L52" s="164">
        <v>6</v>
      </c>
      <c r="M52" s="164">
        <v>19</v>
      </c>
      <c r="N52" s="164">
        <v>6</v>
      </c>
      <c r="O52" s="164">
        <v>2</v>
      </c>
      <c r="P52" s="164">
        <v>4</v>
      </c>
      <c r="Q52" s="164">
        <v>23</v>
      </c>
      <c r="R52" s="164">
        <v>1</v>
      </c>
      <c r="S52" s="164">
        <v>8</v>
      </c>
      <c r="T52" s="164">
        <v>0</v>
      </c>
      <c r="U52" s="164">
        <v>42</v>
      </c>
      <c r="V52" s="164">
        <v>1</v>
      </c>
      <c r="W52" s="164">
        <v>73</v>
      </c>
    </row>
    <row r="53" spans="1:23" ht="15.5" x14ac:dyDescent="0.35">
      <c r="B53" s="89">
        <v>45139</v>
      </c>
      <c r="C53" s="164">
        <v>1</v>
      </c>
      <c r="D53" s="164">
        <v>0</v>
      </c>
      <c r="E53" s="164">
        <v>9</v>
      </c>
      <c r="F53" s="164">
        <v>2</v>
      </c>
      <c r="G53" s="164">
        <v>17</v>
      </c>
      <c r="H53" s="164">
        <v>1</v>
      </c>
      <c r="I53" s="164">
        <v>19</v>
      </c>
      <c r="J53" s="164">
        <v>125</v>
      </c>
      <c r="K53" s="164">
        <v>17</v>
      </c>
      <c r="L53" s="164">
        <v>5</v>
      </c>
      <c r="M53" s="164">
        <v>26</v>
      </c>
      <c r="N53" s="164">
        <v>6</v>
      </c>
      <c r="O53" s="164">
        <v>0</v>
      </c>
      <c r="P53" s="164">
        <v>4</v>
      </c>
      <c r="Q53" s="164">
        <v>16</v>
      </c>
      <c r="R53" s="164">
        <v>2</v>
      </c>
      <c r="S53" s="164">
        <v>7</v>
      </c>
      <c r="T53" s="164">
        <v>0</v>
      </c>
      <c r="U53" s="164">
        <v>36</v>
      </c>
      <c r="V53" s="164">
        <v>1</v>
      </c>
      <c r="W53" s="164">
        <v>69</v>
      </c>
    </row>
    <row r="54" spans="1:23" ht="15.5" x14ac:dyDescent="0.35">
      <c r="B54" s="89">
        <v>45170</v>
      </c>
      <c r="C54" s="164">
        <v>1</v>
      </c>
      <c r="D54" s="164">
        <v>1</v>
      </c>
      <c r="E54" s="164">
        <v>6</v>
      </c>
      <c r="F54" s="164">
        <v>9</v>
      </c>
      <c r="G54" s="164">
        <v>18</v>
      </c>
      <c r="H54" s="164">
        <v>1</v>
      </c>
      <c r="I54" s="164">
        <v>20</v>
      </c>
      <c r="J54" s="164">
        <v>112</v>
      </c>
      <c r="K54" s="164">
        <v>17</v>
      </c>
      <c r="L54" s="164">
        <v>4</v>
      </c>
      <c r="M54" s="164">
        <v>18</v>
      </c>
      <c r="N54" s="164">
        <v>9</v>
      </c>
      <c r="O54" s="164">
        <v>0</v>
      </c>
      <c r="P54" s="164">
        <v>3</v>
      </c>
      <c r="Q54" s="164">
        <v>21</v>
      </c>
      <c r="R54" s="164">
        <v>3</v>
      </c>
      <c r="S54" s="164">
        <v>5</v>
      </c>
      <c r="T54" s="164">
        <v>0</v>
      </c>
      <c r="U54" s="164">
        <v>32</v>
      </c>
      <c r="V54" s="164">
        <v>0</v>
      </c>
      <c r="W54" s="164">
        <v>71</v>
      </c>
    </row>
    <row r="55" spans="1:23" ht="15.5" x14ac:dyDescent="0.35">
      <c r="B55" s="165" t="s">
        <v>94</v>
      </c>
      <c r="C55" s="166">
        <f t="shared" ref="C55:W55" si="12">+SUM(C52:C54)</f>
        <v>6</v>
      </c>
      <c r="D55" s="166">
        <f t="shared" si="12"/>
        <v>3</v>
      </c>
      <c r="E55" s="166">
        <f t="shared" si="12"/>
        <v>25</v>
      </c>
      <c r="F55" s="166">
        <f t="shared" si="12"/>
        <v>29</v>
      </c>
      <c r="G55" s="166">
        <f t="shared" si="12"/>
        <v>53</v>
      </c>
      <c r="H55" s="166">
        <f t="shared" si="12"/>
        <v>6</v>
      </c>
      <c r="I55" s="166">
        <f t="shared" si="12"/>
        <v>63</v>
      </c>
      <c r="J55" s="166">
        <f t="shared" si="12"/>
        <v>367</v>
      </c>
      <c r="K55" s="166">
        <f t="shared" si="12"/>
        <v>45</v>
      </c>
      <c r="L55" s="166">
        <f t="shared" si="12"/>
        <v>15</v>
      </c>
      <c r="M55" s="166">
        <f t="shared" si="12"/>
        <v>63</v>
      </c>
      <c r="N55" s="166">
        <f t="shared" si="12"/>
        <v>21</v>
      </c>
      <c r="O55" s="166">
        <f t="shared" si="12"/>
        <v>2</v>
      </c>
      <c r="P55" s="166">
        <f t="shared" si="12"/>
        <v>11</v>
      </c>
      <c r="Q55" s="166">
        <f t="shared" si="12"/>
        <v>60</v>
      </c>
      <c r="R55" s="166">
        <f t="shared" si="12"/>
        <v>6</v>
      </c>
      <c r="S55" s="166">
        <f t="shared" si="12"/>
        <v>20</v>
      </c>
      <c r="T55" s="166">
        <f t="shared" si="12"/>
        <v>0</v>
      </c>
      <c r="U55" s="166">
        <f t="shared" si="12"/>
        <v>110</v>
      </c>
      <c r="V55" s="166">
        <f t="shared" si="12"/>
        <v>2</v>
      </c>
      <c r="W55" s="166">
        <f t="shared" si="12"/>
        <v>213</v>
      </c>
    </row>
    <row r="56" spans="1:23" ht="15.5" x14ac:dyDescent="0.35">
      <c r="B56" s="89">
        <v>45200</v>
      </c>
      <c r="C56" s="164">
        <v>1</v>
      </c>
      <c r="D56" s="164">
        <v>2</v>
      </c>
      <c r="E56" s="164">
        <v>9</v>
      </c>
      <c r="F56" s="164">
        <v>6</v>
      </c>
      <c r="G56" s="164">
        <v>14</v>
      </c>
      <c r="H56" s="164">
        <v>3</v>
      </c>
      <c r="I56" s="164">
        <v>16</v>
      </c>
      <c r="J56" s="164">
        <v>160</v>
      </c>
      <c r="K56" s="164">
        <v>21</v>
      </c>
      <c r="L56" s="164">
        <v>5</v>
      </c>
      <c r="M56" s="164">
        <v>18</v>
      </c>
      <c r="N56" s="164">
        <v>6</v>
      </c>
      <c r="O56" s="164">
        <v>1</v>
      </c>
      <c r="P56" s="164">
        <v>3</v>
      </c>
      <c r="Q56" s="164">
        <v>25</v>
      </c>
      <c r="R56" s="164">
        <v>2</v>
      </c>
      <c r="S56" s="164">
        <v>10</v>
      </c>
      <c r="T56" s="164">
        <v>0</v>
      </c>
      <c r="U56" s="164">
        <v>48</v>
      </c>
      <c r="V56" s="164">
        <v>1</v>
      </c>
      <c r="W56" s="164">
        <v>80</v>
      </c>
    </row>
    <row r="57" spans="1:23" ht="15.5" x14ac:dyDescent="0.35">
      <c r="B57" s="89">
        <v>45231</v>
      </c>
      <c r="C57" s="164">
        <v>2</v>
      </c>
      <c r="D57" s="164">
        <v>0</v>
      </c>
      <c r="E57" s="164">
        <v>6</v>
      </c>
      <c r="F57" s="164">
        <v>7</v>
      </c>
      <c r="G57" s="164">
        <v>22</v>
      </c>
      <c r="H57" s="164">
        <v>1</v>
      </c>
      <c r="I57" s="164">
        <v>15</v>
      </c>
      <c r="J57" s="164">
        <v>142</v>
      </c>
      <c r="K57" s="164">
        <v>17</v>
      </c>
      <c r="L57" s="164">
        <v>5</v>
      </c>
      <c r="M57" s="164">
        <v>25</v>
      </c>
      <c r="N57" s="164">
        <v>12</v>
      </c>
      <c r="O57" s="164">
        <v>1</v>
      </c>
      <c r="P57" s="164">
        <v>3</v>
      </c>
      <c r="Q57" s="164">
        <v>16</v>
      </c>
      <c r="R57" s="164">
        <v>2</v>
      </c>
      <c r="S57" s="164">
        <v>5</v>
      </c>
      <c r="T57" s="164">
        <v>0</v>
      </c>
      <c r="U57" s="164">
        <v>32</v>
      </c>
      <c r="V57" s="164">
        <v>3</v>
      </c>
      <c r="W57" s="164">
        <v>79</v>
      </c>
    </row>
    <row r="58" spans="1:23" ht="15.5" x14ac:dyDescent="0.35">
      <c r="B58" s="89">
        <v>45261</v>
      </c>
      <c r="C58" s="164">
        <v>2</v>
      </c>
      <c r="D58" s="164">
        <v>2</v>
      </c>
      <c r="E58" s="164">
        <v>5</v>
      </c>
      <c r="F58" s="164">
        <v>10</v>
      </c>
      <c r="G58" s="164">
        <v>18</v>
      </c>
      <c r="H58" s="164">
        <v>0</v>
      </c>
      <c r="I58" s="164">
        <v>15</v>
      </c>
      <c r="J58" s="164">
        <v>148</v>
      </c>
      <c r="K58" s="164">
        <v>16</v>
      </c>
      <c r="L58" s="164">
        <v>3</v>
      </c>
      <c r="M58" s="164">
        <v>15</v>
      </c>
      <c r="N58" s="164">
        <v>8</v>
      </c>
      <c r="O58" s="164">
        <v>0</v>
      </c>
      <c r="P58" s="164">
        <v>4</v>
      </c>
      <c r="Q58" s="164">
        <v>13</v>
      </c>
      <c r="R58" s="164">
        <v>1</v>
      </c>
      <c r="S58" s="164">
        <v>5</v>
      </c>
      <c r="T58" s="164">
        <v>0</v>
      </c>
      <c r="U58" s="164">
        <v>46</v>
      </c>
      <c r="V58" s="164">
        <v>0</v>
      </c>
      <c r="W58" s="164">
        <v>87</v>
      </c>
    </row>
    <row r="59" spans="1:23" ht="15.5" x14ac:dyDescent="0.35">
      <c r="B59" s="165" t="s">
        <v>95</v>
      </c>
      <c r="C59" s="166">
        <f t="shared" ref="C59:W59" si="13">+SUM(C56:C58)</f>
        <v>5</v>
      </c>
      <c r="D59" s="166">
        <f t="shared" si="13"/>
        <v>4</v>
      </c>
      <c r="E59" s="166">
        <f t="shared" si="13"/>
        <v>20</v>
      </c>
      <c r="F59" s="166">
        <f t="shared" si="13"/>
        <v>23</v>
      </c>
      <c r="G59" s="166">
        <f t="shared" si="13"/>
        <v>54</v>
      </c>
      <c r="H59" s="166">
        <f t="shared" si="13"/>
        <v>4</v>
      </c>
      <c r="I59" s="166">
        <f t="shared" si="13"/>
        <v>46</v>
      </c>
      <c r="J59" s="166">
        <f t="shared" si="13"/>
        <v>450</v>
      </c>
      <c r="K59" s="166">
        <f t="shared" si="13"/>
        <v>54</v>
      </c>
      <c r="L59" s="166">
        <f t="shared" si="13"/>
        <v>13</v>
      </c>
      <c r="M59" s="166">
        <f t="shared" si="13"/>
        <v>58</v>
      </c>
      <c r="N59" s="166">
        <f t="shared" si="13"/>
        <v>26</v>
      </c>
      <c r="O59" s="166">
        <f t="shared" si="13"/>
        <v>2</v>
      </c>
      <c r="P59" s="166">
        <f t="shared" si="13"/>
        <v>10</v>
      </c>
      <c r="Q59" s="166">
        <f t="shared" si="13"/>
        <v>54</v>
      </c>
      <c r="R59" s="166">
        <f t="shared" si="13"/>
        <v>5</v>
      </c>
      <c r="S59" s="166">
        <f t="shared" si="13"/>
        <v>20</v>
      </c>
      <c r="T59" s="166">
        <f t="shared" si="13"/>
        <v>0</v>
      </c>
      <c r="U59" s="166">
        <f t="shared" si="13"/>
        <v>126</v>
      </c>
      <c r="V59" s="166">
        <f t="shared" si="13"/>
        <v>4</v>
      </c>
      <c r="W59" s="166">
        <f t="shared" si="13"/>
        <v>246</v>
      </c>
    </row>
    <row r="60" spans="1:23" s="171" customFormat="1" ht="15.5" x14ac:dyDescent="0.35">
      <c r="A60" s="86"/>
      <c r="B60" s="89">
        <v>45292</v>
      </c>
      <c r="C60" s="164">
        <v>11</v>
      </c>
      <c r="D60" s="164">
        <v>0</v>
      </c>
      <c r="E60" s="164">
        <v>11</v>
      </c>
      <c r="F60" s="164">
        <v>8</v>
      </c>
      <c r="G60" s="164">
        <v>26</v>
      </c>
      <c r="H60" s="164">
        <v>2</v>
      </c>
      <c r="I60" s="164">
        <v>18</v>
      </c>
      <c r="J60" s="164">
        <v>181</v>
      </c>
      <c r="K60" s="164">
        <v>23</v>
      </c>
      <c r="L60" s="164">
        <v>1</v>
      </c>
      <c r="M60" s="164">
        <v>19</v>
      </c>
      <c r="N60" s="164">
        <v>11</v>
      </c>
      <c r="O60" s="164">
        <v>0</v>
      </c>
      <c r="P60" s="164">
        <v>5</v>
      </c>
      <c r="Q60" s="164">
        <v>19</v>
      </c>
      <c r="R60" s="164">
        <v>1</v>
      </c>
      <c r="S60" s="164">
        <v>9</v>
      </c>
      <c r="T60" s="164">
        <v>13</v>
      </c>
      <c r="U60" s="164">
        <v>50</v>
      </c>
      <c r="V60" s="164">
        <v>4</v>
      </c>
      <c r="W60" s="164">
        <v>140</v>
      </c>
    </row>
    <row r="61" spans="1:23" s="86" customFormat="1" ht="15.5" x14ac:dyDescent="0.35">
      <c r="B61" s="89">
        <v>45323</v>
      </c>
      <c r="C61" s="164">
        <v>4</v>
      </c>
      <c r="D61" s="164">
        <v>2</v>
      </c>
      <c r="E61" s="164">
        <v>2</v>
      </c>
      <c r="F61" s="164">
        <v>9</v>
      </c>
      <c r="G61" s="164">
        <v>22</v>
      </c>
      <c r="H61" s="164">
        <v>0</v>
      </c>
      <c r="I61" s="164">
        <v>18</v>
      </c>
      <c r="J61" s="164">
        <v>151</v>
      </c>
      <c r="K61" s="164">
        <v>20</v>
      </c>
      <c r="L61" s="164">
        <v>3</v>
      </c>
      <c r="M61" s="164">
        <v>15</v>
      </c>
      <c r="N61" s="164">
        <v>5</v>
      </c>
      <c r="O61" s="164">
        <v>0</v>
      </c>
      <c r="P61" s="164">
        <v>4</v>
      </c>
      <c r="Q61" s="164">
        <v>20</v>
      </c>
      <c r="R61" s="164">
        <v>0</v>
      </c>
      <c r="S61" s="164">
        <v>8</v>
      </c>
      <c r="T61" s="164">
        <v>10</v>
      </c>
      <c r="U61" s="164">
        <v>59</v>
      </c>
      <c r="V61" s="164">
        <v>2</v>
      </c>
      <c r="W61" s="164">
        <v>129</v>
      </c>
    </row>
    <row r="62" spans="1:23" ht="15.5" x14ac:dyDescent="0.35">
      <c r="B62" s="89">
        <v>45352</v>
      </c>
      <c r="C62" s="164">
        <v>0</v>
      </c>
      <c r="D62" s="164">
        <v>0</v>
      </c>
      <c r="E62" s="164">
        <v>3</v>
      </c>
      <c r="F62" s="164">
        <v>6</v>
      </c>
      <c r="G62" s="164">
        <v>23</v>
      </c>
      <c r="H62" s="164">
        <v>1</v>
      </c>
      <c r="I62" s="164">
        <v>19</v>
      </c>
      <c r="J62" s="164">
        <v>114</v>
      </c>
      <c r="K62" s="164">
        <v>20</v>
      </c>
      <c r="L62" s="164">
        <v>4</v>
      </c>
      <c r="M62" s="164">
        <v>10</v>
      </c>
      <c r="N62" s="164">
        <v>6</v>
      </c>
      <c r="O62" s="164">
        <v>1</v>
      </c>
      <c r="P62" s="164">
        <v>4</v>
      </c>
      <c r="Q62" s="164">
        <v>10</v>
      </c>
      <c r="R62" s="164">
        <v>1</v>
      </c>
      <c r="S62" s="164">
        <v>5</v>
      </c>
      <c r="T62" s="164">
        <v>1</v>
      </c>
      <c r="U62" s="164">
        <v>38</v>
      </c>
      <c r="V62" s="164">
        <v>1</v>
      </c>
      <c r="W62" s="164">
        <v>112</v>
      </c>
    </row>
    <row r="63" spans="1:23" ht="15.5" x14ac:dyDescent="0.35">
      <c r="B63" s="165" t="s">
        <v>96</v>
      </c>
      <c r="C63" s="166">
        <f t="shared" ref="C63" si="14">+SUM(C60:C62)</f>
        <v>15</v>
      </c>
      <c r="D63" s="166">
        <f t="shared" ref="D63" si="15">+SUM(D60:D62)</f>
        <v>2</v>
      </c>
      <c r="E63" s="166">
        <f t="shared" ref="E63" si="16">+SUM(E60:E62)</f>
        <v>16</v>
      </c>
      <c r="F63" s="166">
        <f t="shared" ref="F63" si="17">+SUM(F60:F62)</f>
        <v>23</v>
      </c>
      <c r="G63" s="166">
        <f t="shared" ref="G63" si="18">+SUM(G60:G62)</f>
        <v>71</v>
      </c>
      <c r="H63" s="166">
        <f t="shared" ref="H63" si="19">+SUM(H60:H62)</f>
        <v>3</v>
      </c>
      <c r="I63" s="166">
        <f t="shared" ref="I63" si="20">+SUM(I60:I62)</f>
        <v>55</v>
      </c>
      <c r="J63" s="166">
        <f t="shared" ref="J63" si="21">+SUM(J60:J62)</f>
        <v>446</v>
      </c>
      <c r="K63" s="166">
        <f t="shared" ref="K63" si="22">+SUM(K60:K62)</f>
        <v>63</v>
      </c>
      <c r="L63" s="166">
        <f t="shared" ref="L63" si="23">+SUM(L60:L62)</f>
        <v>8</v>
      </c>
      <c r="M63" s="166">
        <f t="shared" ref="M63" si="24">+SUM(M60:M62)</f>
        <v>44</v>
      </c>
      <c r="N63" s="166">
        <f t="shared" ref="N63" si="25">+SUM(N60:N62)</f>
        <v>22</v>
      </c>
      <c r="O63" s="166">
        <f t="shared" ref="O63" si="26">+SUM(O60:O62)</f>
        <v>1</v>
      </c>
      <c r="P63" s="166">
        <f t="shared" ref="P63" si="27">+SUM(P60:P62)</f>
        <v>13</v>
      </c>
      <c r="Q63" s="166">
        <f t="shared" ref="Q63" si="28">+SUM(Q60:Q62)</f>
        <v>49</v>
      </c>
      <c r="R63" s="166">
        <f t="shared" ref="R63" si="29">+SUM(R60:R62)</f>
        <v>2</v>
      </c>
      <c r="S63" s="166">
        <f t="shared" ref="S63" si="30">+SUM(S60:S62)</f>
        <v>22</v>
      </c>
      <c r="T63" s="166">
        <f t="shared" ref="T63" si="31">+SUM(T60:T62)</f>
        <v>24</v>
      </c>
      <c r="U63" s="166">
        <f t="shared" ref="U63" si="32">+SUM(U60:U62)</f>
        <v>147</v>
      </c>
      <c r="V63" s="166">
        <f t="shared" ref="V63" si="33">+SUM(V60:V62)</f>
        <v>7</v>
      </c>
      <c r="W63" s="166">
        <f t="shared" ref="W63" si="34">+SUM(W60:W62)</f>
        <v>381</v>
      </c>
    </row>
    <row r="64" spans="1:23" ht="15.5" x14ac:dyDescent="0.35">
      <c r="B64" s="89">
        <v>45383</v>
      </c>
      <c r="C64" s="164">
        <v>1</v>
      </c>
      <c r="D64" s="164">
        <v>0</v>
      </c>
      <c r="E64" s="164">
        <v>4</v>
      </c>
      <c r="F64" s="164">
        <v>7</v>
      </c>
      <c r="G64" s="164">
        <v>25</v>
      </c>
      <c r="H64" s="164">
        <v>3</v>
      </c>
      <c r="I64" s="164">
        <v>31</v>
      </c>
      <c r="J64" s="164">
        <v>173</v>
      </c>
      <c r="K64" s="164">
        <v>19</v>
      </c>
      <c r="L64" s="164">
        <v>4</v>
      </c>
      <c r="M64" s="164">
        <v>11</v>
      </c>
      <c r="N64" s="164">
        <v>5</v>
      </c>
      <c r="O64" s="164">
        <v>2</v>
      </c>
      <c r="P64" s="164">
        <v>6</v>
      </c>
      <c r="Q64" s="164">
        <v>19</v>
      </c>
      <c r="R64" s="164">
        <v>2</v>
      </c>
      <c r="S64" s="164">
        <v>9</v>
      </c>
      <c r="T64" s="164">
        <v>8</v>
      </c>
      <c r="U64" s="164">
        <v>59</v>
      </c>
      <c r="V64" s="164">
        <v>1</v>
      </c>
      <c r="W64" s="164">
        <v>129</v>
      </c>
    </row>
    <row r="65" spans="2:23" ht="15.5" x14ac:dyDescent="0.35">
      <c r="B65" s="89">
        <v>45413</v>
      </c>
      <c r="C65" s="164">
        <v>1</v>
      </c>
      <c r="D65" s="164">
        <v>0</v>
      </c>
      <c r="E65" s="164">
        <v>14</v>
      </c>
      <c r="F65" s="164">
        <v>9</v>
      </c>
      <c r="G65" s="164">
        <v>31</v>
      </c>
      <c r="H65" s="164">
        <v>1</v>
      </c>
      <c r="I65" s="164">
        <v>34</v>
      </c>
      <c r="J65" s="164">
        <v>196</v>
      </c>
      <c r="K65" s="164">
        <v>31</v>
      </c>
      <c r="L65" s="164">
        <v>2</v>
      </c>
      <c r="M65" s="164">
        <v>9</v>
      </c>
      <c r="N65" s="164">
        <v>5</v>
      </c>
      <c r="O65" s="164">
        <v>0</v>
      </c>
      <c r="P65" s="164">
        <v>7</v>
      </c>
      <c r="Q65" s="164">
        <v>17</v>
      </c>
      <c r="R65" s="164">
        <v>2</v>
      </c>
      <c r="S65" s="164">
        <v>8</v>
      </c>
      <c r="T65" s="164">
        <v>9</v>
      </c>
      <c r="U65" s="164">
        <v>40</v>
      </c>
      <c r="V65" s="164">
        <v>1</v>
      </c>
      <c r="W65" s="164">
        <v>167</v>
      </c>
    </row>
    <row r="66" spans="2:23" ht="15.5" x14ac:dyDescent="0.35">
      <c r="B66" s="89">
        <v>45444</v>
      </c>
      <c r="C66" s="164">
        <v>2</v>
      </c>
      <c r="D66" s="164">
        <v>0</v>
      </c>
      <c r="E66" s="164">
        <v>11</v>
      </c>
      <c r="F66" s="164">
        <v>7</v>
      </c>
      <c r="G66" s="164">
        <v>23</v>
      </c>
      <c r="H66" s="164">
        <v>1</v>
      </c>
      <c r="I66" s="164">
        <v>32</v>
      </c>
      <c r="J66" s="164">
        <v>150</v>
      </c>
      <c r="K66" s="164">
        <v>22</v>
      </c>
      <c r="L66" s="164">
        <v>4</v>
      </c>
      <c r="M66" s="164">
        <v>11</v>
      </c>
      <c r="N66" s="164">
        <v>9</v>
      </c>
      <c r="O66" s="164">
        <v>0</v>
      </c>
      <c r="P66" s="164">
        <v>3</v>
      </c>
      <c r="Q66" s="164">
        <v>22</v>
      </c>
      <c r="R66" s="164">
        <v>3</v>
      </c>
      <c r="S66" s="164">
        <v>13</v>
      </c>
      <c r="T66" s="164">
        <v>6</v>
      </c>
      <c r="U66" s="164">
        <v>40</v>
      </c>
      <c r="V66" s="164">
        <v>3</v>
      </c>
      <c r="W66" s="164">
        <v>164</v>
      </c>
    </row>
    <row r="67" spans="2:23" ht="15.5" x14ac:dyDescent="0.35">
      <c r="B67" s="165" t="s">
        <v>97</v>
      </c>
      <c r="C67" s="166">
        <f t="shared" ref="C67" si="35">+SUM(C64:C66)</f>
        <v>4</v>
      </c>
      <c r="D67" s="166">
        <f t="shared" ref="D67" si="36">+SUM(D64:D66)</f>
        <v>0</v>
      </c>
      <c r="E67" s="166">
        <f t="shared" ref="E67" si="37">+SUM(E64:E66)</f>
        <v>29</v>
      </c>
      <c r="F67" s="166">
        <f t="shared" ref="F67" si="38">+SUM(F64:F66)</f>
        <v>23</v>
      </c>
      <c r="G67" s="166">
        <f t="shared" ref="G67" si="39">+SUM(G64:G66)</f>
        <v>79</v>
      </c>
      <c r="H67" s="166">
        <f t="shared" ref="H67" si="40">+SUM(H64:H66)</f>
        <v>5</v>
      </c>
      <c r="I67" s="166">
        <f t="shared" ref="I67" si="41">+SUM(I64:I66)</f>
        <v>97</v>
      </c>
      <c r="J67" s="166">
        <f t="shared" ref="J67" si="42">+SUM(J64:J66)</f>
        <v>519</v>
      </c>
      <c r="K67" s="166">
        <f t="shared" ref="K67" si="43">+SUM(K64:K66)</f>
        <v>72</v>
      </c>
      <c r="L67" s="166">
        <f t="shared" ref="L67" si="44">+SUM(L64:L66)</f>
        <v>10</v>
      </c>
      <c r="M67" s="166">
        <f t="shared" ref="M67" si="45">+SUM(M64:M66)</f>
        <v>31</v>
      </c>
      <c r="N67" s="166">
        <f t="shared" ref="N67" si="46">+SUM(N64:N66)</f>
        <v>19</v>
      </c>
      <c r="O67" s="166">
        <f t="shared" ref="O67" si="47">+SUM(O64:O66)</f>
        <v>2</v>
      </c>
      <c r="P67" s="166">
        <f t="shared" ref="P67" si="48">+SUM(P64:P66)</f>
        <v>16</v>
      </c>
      <c r="Q67" s="166">
        <f t="shared" ref="Q67" si="49">+SUM(Q64:Q66)</f>
        <v>58</v>
      </c>
      <c r="R67" s="166">
        <f t="shared" ref="R67" si="50">+SUM(R64:R66)</f>
        <v>7</v>
      </c>
      <c r="S67" s="166">
        <f t="shared" ref="S67" si="51">+SUM(S64:S66)</f>
        <v>30</v>
      </c>
      <c r="T67" s="166">
        <f t="shared" ref="T67" si="52">+SUM(T64:T66)</f>
        <v>23</v>
      </c>
      <c r="U67" s="166">
        <f t="shared" ref="U67" si="53">+SUM(U64:U66)</f>
        <v>139</v>
      </c>
      <c r="V67" s="166">
        <f t="shared" ref="V67" si="54">+SUM(V64:V66)</f>
        <v>5</v>
      </c>
      <c r="W67" s="166">
        <f t="shared" ref="W67" si="55">+SUM(W64:W66)</f>
        <v>460</v>
      </c>
    </row>
    <row r="68" spans="2:23" x14ac:dyDescent="0.35">
      <c r="B68" s="45"/>
      <c r="H68"/>
      <c r="I68"/>
      <c r="L68"/>
      <c r="M68"/>
      <c r="N68"/>
      <c r="O68"/>
      <c r="P68"/>
      <c r="U68" s="170"/>
    </row>
    <row r="69" spans="2:23" x14ac:dyDescent="0.35">
      <c r="B69" s="45"/>
      <c r="H69"/>
      <c r="I69"/>
      <c r="L69"/>
      <c r="M69"/>
      <c r="N69"/>
      <c r="O69"/>
      <c r="P69"/>
      <c r="U69" s="170"/>
    </row>
    <row r="70" spans="2:23" ht="18.5" x14ac:dyDescent="0.45">
      <c r="B70" s="3" t="s">
        <v>98</v>
      </c>
      <c r="G70" s="4"/>
      <c r="I70"/>
      <c r="K70" s="4"/>
      <c r="M70" s="5"/>
      <c r="P70"/>
    </row>
    <row r="71" spans="2:23" x14ac:dyDescent="0.35">
      <c r="B71" s="29" t="s">
        <v>128</v>
      </c>
      <c r="C71" s="30"/>
      <c r="D71" s="30" t="s">
        <v>149</v>
      </c>
      <c r="E71" s="30"/>
      <c r="F71" s="30"/>
      <c r="G71" s="30"/>
      <c r="H71" s="30"/>
      <c r="I71" s="30"/>
      <c r="K71" s="4"/>
      <c r="M71" s="5"/>
      <c r="P71"/>
    </row>
    <row r="72" spans="2:23" x14ac:dyDescent="0.35">
      <c r="B72" s="29" t="s">
        <v>132</v>
      </c>
      <c r="C72" s="30"/>
      <c r="D72" s="30" t="s">
        <v>150</v>
      </c>
      <c r="E72" s="30"/>
      <c r="F72" s="30"/>
      <c r="G72" s="30"/>
      <c r="H72" s="30"/>
      <c r="I72" s="30"/>
      <c r="K72" s="4"/>
      <c r="M72" s="5"/>
      <c r="P72"/>
    </row>
    <row r="73" spans="2:23" x14ac:dyDescent="0.35">
      <c r="B73" s="29" t="s">
        <v>129</v>
      </c>
      <c r="C73" s="30"/>
      <c r="D73" s="30" t="s">
        <v>151</v>
      </c>
      <c r="E73" s="30"/>
      <c r="F73" s="30"/>
      <c r="G73" s="30"/>
      <c r="H73" s="30"/>
      <c r="I73" s="30"/>
      <c r="K73" s="4"/>
      <c r="M73" s="5"/>
      <c r="P73"/>
    </row>
    <row r="74" spans="2:23" x14ac:dyDescent="0.35">
      <c r="B74" s="29" t="s">
        <v>130</v>
      </c>
      <c r="C74" s="30"/>
      <c r="D74" s="30" t="s">
        <v>152</v>
      </c>
      <c r="E74" s="30"/>
      <c r="F74" s="30"/>
      <c r="G74" s="30"/>
      <c r="H74" s="30"/>
      <c r="I74" s="30"/>
      <c r="K74" s="4"/>
      <c r="M74" s="5"/>
      <c r="P74"/>
    </row>
    <row r="75" spans="2:23" x14ac:dyDescent="0.35">
      <c r="B75" s="29" t="s">
        <v>131</v>
      </c>
      <c r="C75" s="30"/>
      <c r="D75" s="30" t="s">
        <v>153</v>
      </c>
      <c r="E75" s="30"/>
      <c r="F75" s="30"/>
      <c r="G75" s="30"/>
      <c r="H75" s="30"/>
      <c r="I75" s="30"/>
      <c r="K75" s="4"/>
      <c r="M75" s="5"/>
      <c r="P75"/>
    </row>
    <row r="76" spans="2:23" x14ac:dyDescent="0.35">
      <c r="B76" s="29" t="s">
        <v>133</v>
      </c>
      <c r="C76" s="30"/>
      <c r="D76" s="30" t="s">
        <v>154</v>
      </c>
      <c r="E76" s="30"/>
      <c r="F76" s="30"/>
      <c r="G76" s="30"/>
      <c r="H76" s="30"/>
      <c r="I76" s="30"/>
      <c r="K76" s="4"/>
      <c r="M76" s="5"/>
      <c r="P76"/>
    </row>
    <row r="77" spans="2:23" x14ac:dyDescent="0.35">
      <c r="B77" s="29" t="s">
        <v>134</v>
      </c>
      <c r="C77" s="30"/>
      <c r="D77" s="30" t="s">
        <v>155</v>
      </c>
      <c r="E77" s="30"/>
      <c r="F77" s="30"/>
      <c r="G77" s="30"/>
      <c r="H77" s="30"/>
      <c r="I77" s="30"/>
      <c r="K77" s="4"/>
      <c r="M77" s="5"/>
      <c r="P77"/>
    </row>
    <row r="78" spans="2:23" x14ac:dyDescent="0.35">
      <c r="B78" s="34" t="s">
        <v>135</v>
      </c>
      <c r="C78" s="1"/>
      <c r="D78" s="1" t="s">
        <v>156</v>
      </c>
      <c r="E78" s="1"/>
      <c r="F78" s="1"/>
      <c r="G78" s="1"/>
      <c r="H78" s="1"/>
      <c r="I78" s="1"/>
      <c r="K78" s="4"/>
      <c r="M78" s="5"/>
      <c r="P78"/>
    </row>
    <row r="79" spans="2:23" x14ac:dyDescent="0.35">
      <c r="B79" s="38" t="s">
        <v>136</v>
      </c>
      <c r="C79" s="2"/>
      <c r="D79" s="2" t="s">
        <v>157</v>
      </c>
      <c r="E79" s="2"/>
      <c r="F79" s="2"/>
      <c r="G79" s="2"/>
      <c r="H79" s="2"/>
      <c r="I79" s="2"/>
      <c r="K79" s="4"/>
      <c r="M79" s="5"/>
      <c r="P79"/>
    </row>
    <row r="80" spans="2:23" x14ac:dyDescent="0.35">
      <c r="B80" s="29" t="s">
        <v>137</v>
      </c>
      <c r="C80" s="30"/>
      <c r="D80" s="30" t="s">
        <v>158</v>
      </c>
      <c r="E80" s="30"/>
      <c r="F80" s="30"/>
      <c r="G80" s="30"/>
      <c r="H80" s="30"/>
      <c r="I80" s="30"/>
      <c r="K80" s="4"/>
      <c r="M80" s="5"/>
      <c r="P80"/>
    </row>
    <row r="81" spans="2:16" x14ac:dyDescent="0.35">
      <c r="B81" s="29" t="s">
        <v>138</v>
      </c>
      <c r="C81" s="30"/>
      <c r="D81" s="30" t="s">
        <v>159</v>
      </c>
      <c r="E81" s="30"/>
      <c r="F81" s="30"/>
      <c r="G81" s="30"/>
      <c r="H81" s="30"/>
      <c r="I81" s="30"/>
      <c r="K81" s="4"/>
      <c r="M81" s="5"/>
      <c r="P81"/>
    </row>
    <row r="82" spans="2:16" x14ac:dyDescent="0.35">
      <c r="B82" s="29" t="s">
        <v>139</v>
      </c>
      <c r="C82" s="30"/>
      <c r="D82" s="30" t="s">
        <v>160</v>
      </c>
      <c r="E82" s="30"/>
      <c r="F82" s="30"/>
      <c r="G82" s="30"/>
      <c r="H82" s="30"/>
      <c r="I82" s="30"/>
      <c r="K82" s="4"/>
      <c r="M82" s="5"/>
      <c r="P82"/>
    </row>
    <row r="83" spans="2:16" x14ac:dyDescent="0.35">
      <c r="B83" s="29" t="s">
        <v>140</v>
      </c>
      <c r="C83" s="30"/>
      <c r="D83" s="30" t="s">
        <v>161</v>
      </c>
      <c r="E83" s="30"/>
      <c r="F83" s="30"/>
      <c r="G83" s="30"/>
      <c r="H83" s="30"/>
      <c r="I83" s="30"/>
      <c r="K83" s="4"/>
      <c r="M83" s="5"/>
      <c r="P83"/>
    </row>
    <row r="84" spans="2:16" x14ac:dyDescent="0.35">
      <c r="B84" s="29" t="s">
        <v>141</v>
      </c>
      <c r="C84" s="30"/>
      <c r="D84" s="30" t="s">
        <v>162</v>
      </c>
      <c r="E84" s="30"/>
      <c r="F84" s="30"/>
      <c r="G84" s="30"/>
      <c r="H84" s="30"/>
      <c r="I84" s="30"/>
      <c r="K84" s="4"/>
      <c r="M84" s="5"/>
      <c r="P84"/>
    </row>
    <row r="85" spans="2:16" x14ac:dyDescent="0.35">
      <c r="B85" s="29" t="s">
        <v>142</v>
      </c>
      <c r="C85" s="30"/>
      <c r="D85" s="30" t="s">
        <v>163</v>
      </c>
      <c r="E85" s="30"/>
      <c r="F85" s="30"/>
      <c r="G85" s="30"/>
      <c r="H85" s="30"/>
      <c r="I85" s="30"/>
      <c r="K85" s="4"/>
      <c r="M85" s="5"/>
      <c r="P85"/>
    </row>
    <row r="86" spans="2:16" x14ac:dyDescent="0.35">
      <c r="B86" s="29" t="s">
        <v>143</v>
      </c>
      <c r="C86" s="30"/>
      <c r="D86" s="30" t="s">
        <v>164</v>
      </c>
      <c r="E86" s="30"/>
      <c r="F86" s="30"/>
      <c r="G86" s="30"/>
      <c r="H86" s="30"/>
      <c r="I86" s="30"/>
      <c r="K86" s="4"/>
      <c r="M86" s="5"/>
      <c r="P86"/>
    </row>
    <row r="87" spans="2:16" x14ac:dyDescent="0.35">
      <c r="B87" s="29" t="s">
        <v>144</v>
      </c>
      <c r="C87" s="30"/>
      <c r="D87" s="30" t="s">
        <v>165</v>
      </c>
      <c r="E87" s="30"/>
      <c r="F87" s="30"/>
      <c r="G87" s="30"/>
      <c r="H87" s="30"/>
      <c r="I87" s="30"/>
      <c r="K87" s="4"/>
      <c r="M87" s="5"/>
      <c r="P87"/>
    </row>
    <row r="88" spans="2:16" x14ac:dyDescent="0.35">
      <c r="B88" s="29" t="s">
        <v>145</v>
      </c>
      <c r="C88" s="30"/>
      <c r="D88" s="30" t="s">
        <v>166</v>
      </c>
      <c r="E88" s="30"/>
      <c r="F88" s="30"/>
      <c r="G88" s="30"/>
      <c r="H88" s="30"/>
      <c r="I88" s="30"/>
      <c r="K88" s="4"/>
      <c r="M88" s="5"/>
      <c r="P88"/>
    </row>
    <row r="89" spans="2:16" x14ac:dyDescent="0.35">
      <c r="B89" s="29" t="s">
        <v>146</v>
      </c>
      <c r="C89" s="30"/>
      <c r="D89" s="30" t="s">
        <v>167</v>
      </c>
      <c r="E89" s="30"/>
      <c r="F89" s="30"/>
      <c r="G89" s="30"/>
      <c r="H89" s="30"/>
      <c r="I89" s="30"/>
      <c r="K89" s="4"/>
      <c r="M89" s="5"/>
      <c r="P89"/>
    </row>
    <row r="90" spans="2:16" x14ac:dyDescent="0.35">
      <c r="B90" s="29" t="s">
        <v>147</v>
      </c>
      <c r="C90" s="30"/>
      <c r="D90" s="30" t="s">
        <v>168</v>
      </c>
      <c r="E90" s="30"/>
      <c r="F90" s="30"/>
      <c r="G90" s="30"/>
      <c r="H90" s="30"/>
      <c r="I90" s="30"/>
    </row>
    <row r="91" spans="2:16" x14ac:dyDescent="0.35">
      <c r="B91" s="29" t="s">
        <v>148</v>
      </c>
      <c r="C91" s="30"/>
      <c r="D91" s="30" t="s">
        <v>169</v>
      </c>
      <c r="E91" s="30"/>
      <c r="F91" s="30"/>
      <c r="G91" s="30"/>
      <c r="H91" s="30"/>
      <c r="I91" s="30"/>
    </row>
    <row r="93" spans="2:16" x14ac:dyDescent="0.35">
      <c r="B93" s="42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7JvP5+I3rEwaYTr9yaVo5fKEO/RU1OTPvRJGh3ozDJSYvtDZ5WM4+kPIdjbvWgcSAmVRG7F28gXXyP35hTNYzA==" saltValue="oNR8ywtY9C8twJGE0AHi/g==" spinCount="100000" sheet="1" objects="1" scenarios="1"/>
  <mergeCells count="1">
    <mergeCell ref="C3:W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5C8091"/>
  </sheetPr>
  <dimension ref="B1:G70"/>
  <sheetViews>
    <sheetView showGridLines="0" zoomScale="85" zoomScaleNormal="85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D66" sqref="D66"/>
    </sheetView>
  </sheetViews>
  <sheetFormatPr baseColWidth="10" defaultColWidth="9.1796875" defaultRowHeight="14.5" x14ac:dyDescent="0.35"/>
  <cols>
    <col min="1" max="1" width="2.1796875" customWidth="1"/>
    <col min="2" max="2" width="20.1796875" customWidth="1"/>
    <col min="3" max="5" width="18.26953125" customWidth="1"/>
  </cols>
  <sheetData>
    <row r="1" spans="2:5" ht="50.15" customHeight="1" x14ac:dyDescent="0.35"/>
    <row r="2" spans="2:5" ht="20.149999999999999" customHeight="1" x14ac:dyDescent="0.45">
      <c r="B2" s="273" t="s">
        <v>196</v>
      </c>
    </row>
    <row r="3" spans="2:5" ht="18.5" x14ac:dyDescent="0.35">
      <c r="B3" s="288" t="s">
        <v>170</v>
      </c>
      <c r="C3" s="289"/>
      <c r="D3" s="289"/>
      <c r="E3" s="289"/>
    </row>
    <row r="4" spans="2:5" ht="30" customHeight="1" x14ac:dyDescent="0.35">
      <c r="B4" s="59" t="s">
        <v>1</v>
      </c>
      <c r="C4" s="58" t="s">
        <v>171</v>
      </c>
      <c r="D4" s="58" t="s">
        <v>172</v>
      </c>
      <c r="E4" s="233" t="s">
        <v>71</v>
      </c>
    </row>
    <row r="5" spans="2:5" ht="15.5" x14ac:dyDescent="0.35">
      <c r="B5" s="14">
        <v>44104</v>
      </c>
      <c r="C5" s="172">
        <v>60</v>
      </c>
      <c r="D5" s="234" t="s">
        <v>173</v>
      </c>
      <c r="E5" s="234" t="s">
        <v>173</v>
      </c>
    </row>
    <row r="6" spans="2:5" ht="15.5" x14ac:dyDescent="0.35">
      <c r="B6" s="70" t="s">
        <v>82</v>
      </c>
      <c r="C6" s="174">
        <f>+SUM(C3:C5)</f>
        <v>60</v>
      </c>
      <c r="D6" s="174">
        <f>+SUM(D3:D5)</f>
        <v>0</v>
      </c>
      <c r="E6" s="167" t="s">
        <v>173</v>
      </c>
    </row>
    <row r="7" spans="2:5" ht="15.5" x14ac:dyDescent="0.35">
      <c r="B7" s="13">
        <v>44135</v>
      </c>
      <c r="C7" s="173">
        <v>132</v>
      </c>
      <c r="D7" s="173">
        <v>19</v>
      </c>
      <c r="E7" s="234">
        <v>17.89</v>
      </c>
    </row>
    <row r="8" spans="2:5" ht="15.5" x14ac:dyDescent="0.35">
      <c r="B8" s="13">
        <v>44165</v>
      </c>
      <c r="C8" s="173">
        <v>139</v>
      </c>
      <c r="D8" s="173">
        <v>42</v>
      </c>
      <c r="E8" s="173">
        <v>16.047619999999998</v>
      </c>
    </row>
    <row r="9" spans="2:5" ht="15.5" x14ac:dyDescent="0.35">
      <c r="B9" s="13">
        <v>44196</v>
      </c>
      <c r="C9" s="173">
        <v>126</v>
      </c>
      <c r="D9" s="173">
        <v>79</v>
      </c>
      <c r="E9" s="173">
        <v>38.835439999999998</v>
      </c>
    </row>
    <row r="10" spans="2:5" ht="15.5" x14ac:dyDescent="0.35">
      <c r="B10" s="70" t="s">
        <v>83</v>
      </c>
      <c r="C10" s="174">
        <f>+SUM(C7:C9)</f>
        <v>397</v>
      </c>
      <c r="D10" s="174">
        <f>+SUM(D7:D9)</f>
        <v>140</v>
      </c>
      <c r="E10" s="174">
        <f>+AVERAGE(E7:E9)</f>
        <v>24.257686666666661</v>
      </c>
    </row>
    <row r="11" spans="2:5" ht="15.5" x14ac:dyDescent="0.35">
      <c r="B11" s="13">
        <v>44227</v>
      </c>
      <c r="C11" s="173">
        <v>110</v>
      </c>
      <c r="D11" s="173">
        <v>37</v>
      </c>
      <c r="E11" s="173">
        <v>53.83784</v>
      </c>
    </row>
    <row r="12" spans="2:5" ht="15.5" x14ac:dyDescent="0.35">
      <c r="B12" s="13">
        <v>44255</v>
      </c>
      <c r="C12" s="173">
        <v>138</v>
      </c>
      <c r="D12" s="173">
        <v>67</v>
      </c>
      <c r="E12" s="173">
        <v>85.820899999999995</v>
      </c>
    </row>
    <row r="13" spans="2:5" ht="15.5" x14ac:dyDescent="0.35">
      <c r="B13" s="13">
        <v>44286</v>
      </c>
      <c r="C13" s="173">
        <v>152</v>
      </c>
      <c r="D13" s="173">
        <v>298</v>
      </c>
      <c r="E13" s="173">
        <v>70.939599999999999</v>
      </c>
    </row>
    <row r="14" spans="2:5" ht="15.5" x14ac:dyDescent="0.35">
      <c r="B14" s="70" t="s">
        <v>84</v>
      </c>
      <c r="C14" s="174">
        <v>37</v>
      </c>
      <c r="D14" s="174">
        <v>13</v>
      </c>
      <c r="E14" s="174">
        <v>13</v>
      </c>
    </row>
    <row r="15" spans="2:5" ht="15.5" x14ac:dyDescent="0.35">
      <c r="B15" s="13">
        <v>44287</v>
      </c>
      <c r="C15" s="173">
        <v>145</v>
      </c>
      <c r="D15" s="173">
        <v>177</v>
      </c>
      <c r="E15" s="173">
        <v>63.762709999999998</v>
      </c>
    </row>
    <row r="16" spans="2:5" ht="15.5" x14ac:dyDescent="0.35">
      <c r="B16" s="13">
        <v>44317</v>
      </c>
      <c r="C16" s="173">
        <v>182</v>
      </c>
      <c r="D16" s="173">
        <v>143</v>
      </c>
      <c r="E16" s="173">
        <v>54.223779999999998</v>
      </c>
    </row>
    <row r="17" spans="2:5" ht="15.5" x14ac:dyDescent="0.35">
      <c r="B17" s="61">
        <v>44348</v>
      </c>
      <c r="C17" s="173">
        <v>148</v>
      </c>
      <c r="D17" s="173">
        <v>151</v>
      </c>
      <c r="E17" s="173">
        <v>54.668869999999998</v>
      </c>
    </row>
    <row r="18" spans="2:5" ht="15.5" x14ac:dyDescent="0.35">
      <c r="B18" s="70" t="s">
        <v>85</v>
      </c>
      <c r="C18" s="174">
        <f>+SUM(C15:C17)</f>
        <v>475</v>
      </c>
      <c r="D18" s="174">
        <f>+SUM(D15:D17)</f>
        <v>471</v>
      </c>
      <c r="E18" s="174">
        <f>+AVERAGE(E15:E17)</f>
        <v>57.551786666666665</v>
      </c>
    </row>
    <row r="19" spans="2:5" ht="15.5" x14ac:dyDescent="0.35">
      <c r="B19" s="13">
        <v>44378</v>
      </c>
      <c r="C19" s="173">
        <v>159</v>
      </c>
      <c r="D19" s="173">
        <v>170</v>
      </c>
      <c r="E19" s="173">
        <v>57.170589999999997</v>
      </c>
    </row>
    <row r="20" spans="2:5" ht="15.5" x14ac:dyDescent="0.35">
      <c r="B20" s="13">
        <v>44409</v>
      </c>
      <c r="C20" s="173">
        <v>150</v>
      </c>
      <c r="D20" s="173">
        <v>172</v>
      </c>
      <c r="E20" s="173">
        <v>59.470930000000003</v>
      </c>
    </row>
    <row r="21" spans="2:5" ht="15.5" x14ac:dyDescent="0.35">
      <c r="B21" s="46">
        <v>44440</v>
      </c>
      <c r="C21" s="173">
        <v>172</v>
      </c>
      <c r="D21" s="173">
        <v>174</v>
      </c>
      <c r="E21" s="173">
        <v>55.26437</v>
      </c>
    </row>
    <row r="22" spans="2:5" ht="15.5" x14ac:dyDescent="0.35">
      <c r="B22" s="70" t="s">
        <v>86</v>
      </c>
      <c r="C22" s="174">
        <f>+SUM(C19:C21)</f>
        <v>481</v>
      </c>
      <c r="D22" s="174">
        <f>+SUM(D19:D21)</f>
        <v>516</v>
      </c>
      <c r="E22" s="174">
        <f>+AVERAGE(E19:E21)</f>
        <v>57.301963333333333</v>
      </c>
    </row>
    <row r="23" spans="2:5" ht="15.5" x14ac:dyDescent="0.35">
      <c r="B23" s="46">
        <v>44470</v>
      </c>
      <c r="C23" s="173">
        <v>178</v>
      </c>
      <c r="D23" s="173">
        <v>153</v>
      </c>
      <c r="E23" s="173">
        <v>55.607840000000003</v>
      </c>
    </row>
    <row r="24" spans="2:5" ht="15.5" x14ac:dyDescent="0.35">
      <c r="B24" s="46">
        <v>44501</v>
      </c>
      <c r="C24" s="173">
        <v>138</v>
      </c>
      <c r="D24" s="173">
        <v>135</v>
      </c>
      <c r="E24" s="173">
        <v>64.659260000000003</v>
      </c>
    </row>
    <row r="25" spans="2:5" ht="15.5" x14ac:dyDescent="0.35">
      <c r="B25" s="13">
        <v>44531</v>
      </c>
      <c r="C25" s="173">
        <v>113</v>
      </c>
      <c r="D25" s="173">
        <v>102</v>
      </c>
      <c r="E25" s="173">
        <v>79.666669999999996</v>
      </c>
    </row>
    <row r="26" spans="2:5" ht="15.5" x14ac:dyDescent="0.35">
      <c r="B26" s="70" t="s">
        <v>87</v>
      </c>
      <c r="C26" s="174">
        <f>+SUM(C23:C25)</f>
        <v>429</v>
      </c>
      <c r="D26" s="174">
        <f>+SUM(D23:D25)</f>
        <v>390</v>
      </c>
      <c r="E26" s="174">
        <f>+AVERAGE(E23:E25)</f>
        <v>66.644589999999994</v>
      </c>
    </row>
    <row r="27" spans="2:5" ht="15.5" x14ac:dyDescent="0.35">
      <c r="B27" s="13">
        <v>44562</v>
      </c>
      <c r="C27" s="173">
        <v>117</v>
      </c>
      <c r="D27" s="173">
        <v>175</v>
      </c>
      <c r="E27" s="173">
        <v>64.89143</v>
      </c>
    </row>
    <row r="28" spans="2:5" ht="15.5" x14ac:dyDescent="0.35">
      <c r="B28" s="46">
        <v>44593</v>
      </c>
      <c r="C28" s="173">
        <v>130</v>
      </c>
      <c r="D28" s="173">
        <v>145</v>
      </c>
      <c r="E28" s="173">
        <v>62.772410000000001</v>
      </c>
    </row>
    <row r="29" spans="2:5" ht="15.5" x14ac:dyDescent="0.35">
      <c r="B29" s="13">
        <v>44621</v>
      </c>
      <c r="C29" s="173">
        <v>195</v>
      </c>
      <c r="D29" s="173">
        <v>153</v>
      </c>
      <c r="E29" s="173">
        <v>48.928100000000001</v>
      </c>
    </row>
    <row r="30" spans="2:5" ht="15.5" x14ac:dyDescent="0.35">
      <c r="B30" s="70" t="s">
        <v>88</v>
      </c>
      <c r="C30" s="174">
        <f>+SUM(C27:C29)</f>
        <v>442</v>
      </c>
      <c r="D30" s="174">
        <f>+SUM(D27:D29)</f>
        <v>473</v>
      </c>
      <c r="E30" s="174">
        <f>+AVERAGE(E27:E29)</f>
        <v>58.863979999999998</v>
      </c>
    </row>
    <row r="31" spans="2:5" ht="15.5" x14ac:dyDescent="0.35">
      <c r="B31" s="13">
        <v>44652</v>
      </c>
      <c r="C31" s="173">
        <v>159</v>
      </c>
      <c r="D31" s="173">
        <v>129</v>
      </c>
      <c r="E31" s="173">
        <v>53.92248</v>
      </c>
    </row>
    <row r="32" spans="2:5" ht="15.5" x14ac:dyDescent="0.35">
      <c r="B32" s="13">
        <v>44682</v>
      </c>
      <c r="C32" s="173">
        <v>169</v>
      </c>
      <c r="D32" s="173">
        <v>175</v>
      </c>
      <c r="E32" s="173">
        <v>51.331429999999997</v>
      </c>
    </row>
    <row r="33" spans="2:5" ht="15.5" x14ac:dyDescent="0.35">
      <c r="B33" s="13">
        <v>44713</v>
      </c>
      <c r="C33" s="173">
        <v>122</v>
      </c>
      <c r="D33" s="173">
        <v>228</v>
      </c>
      <c r="E33" s="173">
        <v>48.197369999999999</v>
      </c>
    </row>
    <row r="34" spans="2:5" ht="15.5" x14ac:dyDescent="0.35">
      <c r="B34" s="70" t="s">
        <v>89</v>
      </c>
      <c r="C34" s="174">
        <f>+SUM(C31:C33)</f>
        <v>450</v>
      </c>
      <c r="D34" s="174">
        <f>+SUM(D31:D33)</f>
        <v>532</v>
      </c>
      <c r="E34" s="174">
        <f>+AVERAGE(E31:E33)</f>
        <v>51.150426666666668</v>
      </c>
    </row>
    <row r="35" spans="2:5" ht="15.5" x14ac:dyDescent="0.35">
      <c r="B35" s="46">
        <v>44743</v>
      </c>
      <c r="C35" s="173">
        <v>154</v>
      </c>
      <c r="D35" s="173">
        <v>139</v>
      </c>
      <c r="E35" s="173">
        <v>42.762590000000003</v>
      </c>
    </row>
    <row r="36" spans="2:5" ht="15.5" x14ac:dyDescent="0.35">
      <c r="B36" s="13">
        <v>44774</v>
      </c>
      <c r="C36" s="173">
        <v>146</v>
      </c>
      <c r="D36" s="173">
        <v>140</v>
      </c>
      <c r="E36" s="173">
        <v>39.928570000000001</v>
      </c>
    </row>
    <row r="37" spans="2:5" ht="15.5" x14ac:dyDescent="0.35">
      <c r="B37" s="13">
        <v>44805</v>
      </c>
      <c r="C37" s="173">
        <v>150</v>
      </c>
      <c r="D37" s="173">
        <v>68</v>
      </c>
      <c r="E37" s="173">
        <v>43.014710000000001</v>
      </c>
    </row>
    <row r="38" spans="2:5" ht="15.5" x14ac:dyDescent="0.35">
      <c r="B38" s="70" t="s">
        <v>90</v>
      </c>
      <c r="C38" s="174">
        <f>+SUM(C35:C37)</f>
        <v>450</v>
      </c>
      <c r="D38" s="174">
        <f>+SUM(D35:D37)</f>
        <v>347</v>
      </c>
      <c r="E38" s="174">
        <f>+AVERAGE(E35:E37)</f>
        <v>41.901956666666671</v>
      </c>
    </row>
    <row r="39" spans="2:5" ht="15.5" x14ac:dyDescent="0.35">
      <c r="B39" s="46">
        <v>44835</v>
      </c>
      <c r="C39" s="173">
        <v>118</v>
      </c>
      <c r="D39" s="173">
        <v>142</v>
      </c>
      <c r="E39" s="173">
        <v>56.33099</v>
      </c>
    </row>
    <row r="40" spans="2:5" ht="15.5" x14ac:dyDescent="0.35">
      <c r="B40" s="13">
        <v>44866</v>
      </c>
      <c r="C40" s="173">
        <v>111</v>
      </c>
      <c r="D40" s="173">
        <v>95</v>
      </c>
      <c r="E40" s="173">
        <v>51.042110000000001</v>
      </c>
    </row>
    <row r="41" spans="2:5" ht="15.5" x14ac:dyDescent="0.35">
      <c r="B41" s="13">
        <v>44896</v>
      </c>
      <c r="C41" s="173">
        <v>102</v>
      </c>
      <c r="D41" s="173">
        <v>108</v>
      </c>
      <c r="E41" s="173">
        <v>58.907409999999999</v>
      </c>
    </row>
    <row r="42" spans="2:5" ht="15.5" x14ac:dyDescent="0.35">
      <c r="B42" s="70" t="s">
        <v>91</v>
      </c>
      <c r="C42" s="174">
        <f>+SUM(C39:C41)</f>
        <v>331</v>
      </c>
      <c r="D42" s="174">
        <f>+SUM(D39:D41)</f>
        <v>345</v>
      </c>
      <c r="E42" s="174">
        <f>+AVERAGE(E39:E41)</f>
        <v>55.426836666666667</v>
      </c>
    </row>
    <row r="43" spans="2:5" ht="15.5" x14ac:dyDescent="0.35">
      <c r="B43" s="46">
        <v>44927</v>
      </c>
      <c r="C43" s="173">
        <v>89</v>
      </c>
      <c r="D43" s="173">
        <v>131</v>
      </c>
      <c r="E43" s="173">
        <v>49.496180000000003</v>
      </c>
    </row>
    <row r="44" spans="2:5" ht="15.5" x14ac:dyDescent="0.35">
      <c r="B44" s="13">
        <v>44958</v>
      </c>
      <c r="C44" s="173">
        <v>109</v>
      </c>
      <c r="D44" s="173">
        <v>104</v>
      </c>
      <c r="E44" s="173">
        <v>50.509619999999998</v>
      </c>
    </row>
    <row r="45" spans="2:5" ht="15.5" x14ac:dyDescent="0.35">
      <c r="B45" s="13">
        <v>44986</v>
      </c>
      <c r="C45" s="173">
        <v>102</v>
      </c>
      <c r="D45" s="173">
        <v>107</v>
      </c>
      <c r="E45" s="173">
        <v>44.579439999999998</v>
      </c>
    </row>
    <row r="46" spans="2:5" ht="15.5" x14ac:dyDescent="0.35">
      <c r="B46" s="70" t="s">
        <v>92</v>
      </c>
      <c r="C46" s="174">
        <f>+SUM(C43:C45)</f>
        <v>300</v>
      </c>
      <c r="D46" s="174">
        <f>+SUM(D43:D45)</f>
        <v>342</v>
      </c>
      <c r="E46" s="174">
        <f>+AVERAGE(E43:E45)</f>
        <v>48.195079999999997</v>
      </c>
    </row>
    <row r="47" spans="2:5" ht="15.5" x14ac:dyDescent="0.35">
      <c r="B47" s="13">
        <v>45017</v>
      </c>
      <c r="C47" s="173">
        <v>93</v>
      </c>
      <c r="D47" s="173">
        <v>79</v>
      </c>
      <c r="E47" s="173">
        <v>50.518990000000002</v>
      </c>
    </row>
    <row r="48" spans="2:5" ht="15.5" x14ac:dyDescent="0.35">
      <c r="B48" s="13">
        <v>45047</v>
      </c>
      <c r="C48" s="173">
        <v>94</v>
      </c>
      <c r="D48" s="173">
        <v>92</v>
      </c>
      <c r="E48" s="173">
        <v>50.336959999999998</v>
      </c>
    </row>
    <row r="49" spans="2:5" ht="15.5" x14ac:dyDescent="0.35">
      <c r="B49" s="13">
        <v>45078</v>
      </c>
      <c r="C49" s="173">
        <v>102</v>
      </c>
      <c r="D49" s="173">
        <v>100</v>
      </c>
      <c r="E49" s="173">
        <v>52.66</v>
      </c>
    </row>
    <row r="50" spans="2:5" ht="15.5" x14ac:dyDescent="0.35">
      <c r="B50" s="70" t="s">
        <v>93</v>
      </c>
      <c r="C50" s="174">
        <f>+SUM(C47:C49)</f>
        <v>289</v>
      </c>
      <c r="D50" s="174">
        <f>+SUM(D47:D49)</f>
        <v>271</v>
      </c>
      <c r="E50" s="174">
        <f>+AVERAGE(E47:E49)</f>
        <v>51.171983333333337</v>
      </c>
    </row>
    <row r="51" spans="2:5" ht="15.5" x14ac:dyDescent="0.35">
      <c r="B51" s="13">
        <v>45108</v>
      </c>
      <c r="C51" s="173">
        <v>97</v>
      </c>
      <c r="D51" s="173">
        <v>97</v>
      </c>
      <c r="E51" s="173">
        <v>49.020620000000001</v>
      </c>
    </row>
    <row r="52" spans="2:5" ht="15.5" x14ac:dyDescent="0.35">
      <c r="B52" s="13">
        <v>45139</v>
      </c>
      <c r="C52" s="173">
        <v>91</v>
      </c>
      <c r="D52" s="173">
        <v>121</v>
      </c>
      <c r="E52" s="173">
        <v>46.528930000000003</v>
      </c>
    </row>
    <row r="53" spans="2:5" ht="15.5" x14ac:dyDescent="0.35">
      <c r="B53" s="13">
        <v>45170</v>
      </c>
      <c r="C53" s="173">
        <v>96</v>
      </c>
      <c r="D53" s="173">
        <v>78</v>
      </c>
      <c r="E53" s="173">
        <v>43.666670000000003</v>
      </c>
    </row>
    <row r="54" spans="2:5" ht="15.5" x14ac:dyDescent="0.35">
      <c r="B54" s="70" t="s">
        <v>94</v>
      </c>
      <c r="C54" s="174">
        <f>+SUM(C51:C53)</f>
        <v>284</v>
      </c>
      <c r="D54" s="174">
        <f>+SUM(D51:D53)</f>
        <v>296</v>
      </c>
      <c r="E54" s="174">
        <f>+AVERAGE(E51:E53)</f>
        <v>46.405406666666671</v>
      </c>
    </row>
    <row r="55" spans="2:5" ht="15.5" x14ac:dyDescent="0.35">
      <c r="B55" s="13">
        <v>45200</v>
      </c>
      <c r="C55" s="173">
        <v>112</v>
      </c>
      <c r="D55" s="173">
        <v>117</v>
      </c>
      <c r="E55" s="173">
        <v>34.526316000000001</v>
      </c>
    </row>
    <row r="56" spans="2:5" ht="15.5" x14ac:dyDescent="0.35">
      <c r="B56" s="13">
        <v>45231</v>
      </c>
      <c r="C56" s="173">
        <v>66</v>
      </c>
      <c r="D56" s="173">
        <v>114</v>
      </c>
      <c r="E56" s="173">
        <v>38.557895000000002</v>
      </c>
    </row>
    <row r="57" spans="2:5" ht="15.5" x14ac:dyDescent="0.35">
      <c r="B57" s="13">
        <v>45261</v>
      </c>
      <c r="C57" s="173">
        <v>79</v>
      </c>
      <c r="D57" s="173">
        <v>95</v>
      </c>
      <c r="E57" s="173">
        <v>27.125</v>
      </c>
    </row>
    <row r="58" spans="2:5" ht="15.5" x14ac:dyDescent="0.35">
      <c r="B58" s="70" t="s">
        <v>95</v>
      </c>
      <c r="C58" s="174">
        <f>+SUM(C55:C57)</f>
        <v>257</v>
      </c>
      <c r="D58" s="174">
        <f>+SUM(D55:D57)</f>
        <v>326</v>
      </c>
      <c r="E58" s="174">
        <f>+AVERAGE(E55:E57)</f>
        <v>33.403070333333339</v>
      </c>
    </row>
    <row r="59" spans="2:5" ht="15.5" x14ac:dyDescent="0.35">
      <c r="B59" s="13">
        <v>45292</v>
      </c>
      <c r="C59" s="173">
        <v>79</v>
      </c>
      <c r="D59" s="173">
        <v>57</v>
      </c>
      <c r="E59" s="173">
        <v>34</v>
      </c>
    </row>
    <row r="60" spans="2:5" ht="15.5" x14ac:dyDescent="0.35">
      <c r="B60" s="13">
        <v>45323</v>
      </c>
      <c r="C60" s="173">
        <v>104</v>
      </c>
      <c r="D60" s="173">
        <v>58</v>
      </c>
      <c r="E60" s="173">
        <v>40</v>
      </c>
    </row>
    <row r="61" spans="2:5" ht="15.5" x14ac:dyDescent="0.35">
      <c r="B61" s="13">
        <v>45352</v>
      </c>
      <c r="C61" s="173">
        <v>83</v>
      </c>
      <c r="D61" s="173">
        <v>64</v>
      </c>
      <c r="E61" s="173">
        <v>45</v>
      </c>
    </row>
    <row r="62" spans="2:5" ht="15.5" x14ac:dyDescent="0.35">
      <c r="B62" s="70" t="s">
        <v>96</v>
      </c>
      <c r="C62" s="174">
        <f>+SUM(C59:C61)</f>
        <v>266</v>
      </c>
      <c r="D62" s="174">
        <f>+SUM(D59:D61)</f>
        <v>179</v>
      </c>
      <c r="E62" s="174">
        <f>+AVERAGE(E59:E61)</f>
        <v>39.666666666666664</v>
      </c>
    </row>
    <row r="63" spans="2:5" ht="15.5" x14ac:dyDescent="0.35">
      <c r="B63" s="13">
        <v>45383</v>
      </c>
      <c r="C63" s="173">
        <v>125</v>
      </c>
      <c r="D63" s="173">
        <v>105</v>
      </c>
      <c r="E63" s="173">
        <v>46</v>
      </c>
    </row>
    <row r="64" spans="2:5" ht="15.5" x14ac:dyDescent="0.35">
      <c r="B64" s="13">
        <v>45413</v>
      </c>
      <c r="C64" s="173">
        <v>102</v>
      </c>
      <c r="D64" s="173">
        <v>83</v>
      </c>
      <c r="E64" s="173">
        <v>50</v>
      </c>
    </row>
    <row r="65" spans="2:7" ht="15.5" x14ac:dyDescent="0.35">
      <c r="B65" s="13">
        <v>45444</v>
      </c>
      <c r="C65" s="173">
        <v>77</v>
      </c>
      <c r="D65" s="173">
        <v>90</v>
      </c>
      <c r="E65" s="173">
        <v>51</v>
      </c>
    </row>
    <row r="66" spans="2:7" ht="15.5" x14ac:dyDescent="0.35">
      <c r="B66" s="70" t="s">
        <v>97</v>
      </c>
      <c r="C66" s="174">
        <f>+SUM(C63:C65)</f>
        <v>304</v>
      </c>
      <c r="D66" s="174">
        <f>+SUM(D63:D65)</f>
        <v>278</v>
      </c>
      <c r="E66" s="174">
        <f>+AVERAGE(E63:E65)</f>
        <v>49</v>
      </c>
    </row>
    <row r="68" spans="2:7" ht="18.5" x14ac:dyDescent="0.45">
      <c r="B68" s="3" t="s">
        <v>98</v>
      </c>
    </row>
    <row r="69" spans="2:7" x14ac:dyDescent="0.35">
      <c r="B69" s="29" t="s">
        <v>71</v>
      </c>
      <c r="C69" s="290" t="s">
        <v>174</v>
      </c>
      <c r="D69" s="290"/>
      <c r="E69" s="290"/>
      <c r="F69" s="290"/>
      <c r="G69" s="30"/>
    </row>
    <row r="70" spans="2:7" x14ac:dyDescent="0.35">
      <c r="B70" s="42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i7/SZ+URSmdd1KM0AlGr66crn9OFH5ERvNJiLrPlEbbXLhfRteO+t1lTtYEO6dB7QLdL5gkiV5SF2HF7I2I4VA==" saltValue="Zs0GjGRKsAmFpipycqU/tg==" spinCount="100000" sheet="1" objects="1" scenarios="1"/>
  <autoFilter ref="B4:D38" xr:uid="{00000000-0009-0000-0000-000005000000}"/>
  <mergeCells count="2">
    <mergeCell ref="B3:E3"/>
    <mergeCell ref="C69:F6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82C44"/>
  </sheetPr>
  <dimension ref="B1:E71"/>
  <sheetViews>
    <sheetView showGridLines="0" topLeftCell="A57" zoomScaleNormal="100" workbookViewId="0">
      <selection activeCell="F11" sqref="F11"/>
    </sheetView>
  </sheetViews>
  <sheetFormatPr baseColWidth="10" defaultColWidth="9.1796875" defaultRowHeight="14.5" x14ac:dyDescent="0.35"/>
  <cols>
    <col min="1" max="1" width="1.36328125" customWidth="1"/>
    <col min="2" max="2" width="14.81640625" style="6" customWidth="1"/>
    <col min="3" max="3" width="15.54296875" customWidth="1"/>
    <col min="4" max="4" width="14" bestFit="1" customWidth="1"/>
    <col min="5" max="5" width="75.7265625" customWidth="1"/>
  </cols>
  <sheetData>
    <row r="1" spans="2:4" ht="50.15" customHeight="1" x14ac:dyDescent="0.35"/>
    <row r="2" spans="2:4" ht="20.149999999999999" customHeight="1" x14ac:dyDescent="0.45">
      <c r="B2" s="274" t="s">
        <v>197</v>
      </c>
    </row>
    <row r="3" spans="2:4" ht="18.5" x14ac:dyDescent="0.35">
      <c r="B3" s="291" t="s">
        <v>175</v>
      </c>
      <c r="C3" s="291"/>
      <c r="D3" s="291"/>
    </row>
    <row r="4" spans="2:4" ht="15.5" x14ac:dyDescent="0.35">
      <c r="B4" s="21" t="s">
        <v>1</v>
      </c>
      <c r="C4" s="22" t="s">
        <v>171</v>
      </c>
      <c r="D4" s="18" t="s">
        <v>172</v>
      </c>
    </row>
    <row r="5" spans="2:4" ht="15.5" x14ac:dyDescent="0.35">
      <c r="B5" s="20">
        <v>44104</v>
      </c>
      <c r="C5" s="173">
        <v>1</v>
      </c>
      <c r="D5" s="156">
        <v>0</v>
      </c>
    </row>
    <row r="6" spans="2:4" ht="15.5" x14ac:dyDescent="0.35">
      <c r="B6" s="77" t="s">
        <v>82</v>
      </c>
      <c r="C6" s="161">
        <f>+SUM(C3:C5)</f>
        <v>1</v>
      </c>
      <c r="D6" s="161">
        <f>+SUM(D3:D5)</f>
        <v>0</v>
      </c>
    </row>
    <row r="7" spans="2:4" ht="15.5" x14ac:dyDescent="0.35">
      <c r="B7" s="7">
        <v>44135</v>
      </c>
      <c r="C7" s="173">
        <v>0</v>
      </c>
      <c r="D7" s="156">
        <v>0</v>
      </c>
    </row>
    <row r="8" spans="2:4" ht="15.5" x14ac:dyDescent="0.35">
      <c r="B8" s="7">
        <v>44165</v>
      </c>
      <c r="C8" s="173">
        <v>68</v>
      </c>
      <c r="D8" s="156">
        <v>15</v>
      </c>
    </row>
    <row r="9" spans="2:4" ht="15.5" x14ac:dyDescent="0.35">
      <c r="B9" s="7">
        <v>44196</v>
      </c>
      <c r="C9" s="173">
        <v>72</v>
      </c>
      <c r="D9" s="175">
        <v>124</v>
      </c>
    </row>
    <row r="10" spans="2:4" ht="15.5" x14ac:dyDescent="0.35">
      <c r="B10" s="77" t="s">
        <v>83</v>
      </c>
      <c r="C10" s="161">
        <f>+SUM(C7:C9)</f>
        <v>140</v>
      </c>
      <c r="D10" s="161">
        <f>+SUM(D7:D9)</f>
        <v>139</v>
      </c>
    </row>
    <row r="11" spans="2:4" ht="15.5" x14ac:dyDescent="0.35">
      <c r="B11" s="7">
        <v>44227</v>
      </c>
      <c r="C11" s="173">
        <v>54</v>
      </c>
      <c r="D11" s="175">
        <v>37</v>
      </c>
    </row>
    <row r="12" spans="2:4" ht="15.5" x14ac:dyDescent="0.35">
      <c r="B12" s="7">
        <v>44255</v>
      </c>
      <c r="C12" s="173">
        <v>99</v>
      </c>
      <c r="D12" s="175">
        <v>106</v>
      </c>
    </row>
    <row r="13" spans="2:4" ht="15.5" x14ac:dyDescent="0.35">
      <c r="B13" s="7">
        <v>44286</v>
      </c>
      <c r="C13" s="173">
        <v>121</v>
      </c>
      <c r="D13" s="175">
        <v>131</v>
      </c>
    </row>
    <row r="14" spans="2:4" ht="15.5" x14ac:dyDescent="0.35">
      <c r="B14" s="77" t="s">
        <v>84</v>
      </c>
      <c r="C14" s="161">
        <f>+SUM(C11:C13)</f>
        <v>274</v>
      </c>
      <c r="D14" s="161">
        <f>+SUM(D11:D13)</f>
        <v>274</v>
      </c>
    </row>
    <row r="15" spans="2:4" ht="15.5" x14ac:dyDescent="0.35">
      <c r="B15" s="13">
        <v>44287</v>
      </c>
      <c r="C15" s="173">
        <v>90</v>
      </c>
      <c r="D15" s="175">
        <v>89</v>
      </c>
    </row>
    <row r="16" spans="2:4" ht="15.5" x14ac:dyDescent="0.35">
      <c r="B16" s="13">
        <v>44317</v>
      </c>
      <c r="C16" s="173">
        <v>105</v>
      </c>
      <c r="D16" s="175">
        <v>102</v>
      </c>
    </row>
    <row r="17" spans="2:4" ht="15.5" x14ac:dyDescent="0.35">
      <c r="B17" s="14">
        <v>44348</v>
      </c>
      <c r="C17" s="173">
        <v>111</v>
      </c>
      <c r="D17" s="175">
        <v>115</v>
      </c>
    </row>
    <row r="18" spans="2:4" ht="15.5" x14ac:dyDescent="0.35">
      <c r="B18" s="77" t="s">
        <v>85</v>
      </c>
      <c r="C18" s="161">
        <f>+SUM(C15:C17)</f>
        <v>306</v>
      </c>
      <c r="D18" s="161">
        <f>+SUM(D15:D17)</f>
        <v>306</v>
      </c>
    </row>
    <row r="19" spans="2:4" ht="15.5" x14ac:dyDescent="0.35">
      <c r="B19" s="7">
        <v>44378</v>
      </c>
      <c r="C19" s="173">
        <v>110</v>
      </c>
      <c r="D19" s="175">
        <v>107</v>
      </c>
    </row>
    <row r="20" spans="2:4" ht="15.5" x14ac:dyDescent="0.35">
      <c r="B20" s="7">
        <v>44409</v>
      </c>
      <c r="C20" s="173">
        <v>121</v>
      </c>
      <c r="D20" s="175">
        <v>120</v>
      </c>
    </row>
    <row r="21" spans="2:4" ht="15.5" x14ac:dyDescent="0.35">
      <c r="B21" s="60">
        <v>44440</v>
      </c>
      <c r="C21" s="173">
        <v>132</v>
      </c>
      <c r="D21" s="175">
        <v>131</v>
      </c>
    </row>
    <row r="22" spans="2:4" ht="15.5" x14ac:dyDescent="0.35">
      <c r="B22" s="77" t="s">
        <v>86</v>
      </c>
      <c r="C22" s="161">
        <f>+SUM(C19:C21)</f>
        <v>363</v>
      </c>
      <c r="D22" s="161">
        <f>+SUM(D19:D21)</f>
        <v>358</v>
      </c>
    </row>
    <row r="23" spans="2:4" ht="15.5" x14ac:dyDescent="0.35">
      <c r="B23" s="60">
        <v>44470</v>
      </c>
      <c r="C23" s="173">
        <v>167</v>
      </c>
      <c r="D23" s="175">
        <v>171</v>
      </c>
    </row>
    <row r="24" spans="2:4" ht="15.5" x14ac:dyDescent="0.35">
      <c r="B24" s="60">
        <v>44501</v>
      </c>
      <c r="C24" s="173">
        <v>108</v>
      </c>
      <c r="D24" s="175">
        <v>108</v>
      </c>
    </row>
    <row r="25" spans="2:4" ht="15.5" x14ac:dyDescent="0.35">
      <c r="B25" s="60">
        <v>44531</v>
      </c>
      <c r="C25" s="173">
        <v>77</v>
      </c>
      <c r="D25" s="175">
        <v>79</v>
      </c>
    </row>
    <row r="26" spans="2:4" ht="15.5" x14ac:dyDescent="0.35">
      <c r="B26" s="77" t="s">
        <v>87</v>
      </c>
      <c r="C26" s="161">
        <f>+SUM(C23:C25)</f>
        <v>352</v>
      </c>
      <c r="D26" s="161">
        <f>+SUM(D23:D25)</f>
        <v>358</v>
      </c>
    </row>
    <row r="27" spans="2:4" ht="15.5" x14ac:dyDescent="0.35">
      <c r="B27" s="13">
        <v>44562</v>
      </c>
      <c r="C27" s="156">
        <v>56</v>
      </c>
      <c r="D27" s="156">
        <v>52</v>
      </c>
    </row>
    <row r="28" spans="2:4" ht="15.5" x14ac:dyDescent="0.35">
      <c r="B28" s="14">
        <v>44593</v>
      </c>
      <c r="C28" s="156">
        <v>115</v>
      </c>
      <c r="D28" s="156">
        <v>110</v>
      </c>
    </row>
    <row r="29" spans="2:4" ht="15.5" x14ac:dyDescent="0.35">
      <c r="B29" s="7">
        <v>44621</v>
      </c>
      <c r="C29" s="156">
        <v>106</v>
      </c>
      <c r="D29" s="156">
        <v>102</v>
      </c>
    </row>
    <row r="30" spans="2:4" ht="15.5" x14ac:dyDescent="0.35">
      <c r="B30" s="77" t="s">
        <v>88</v>
      </c>
      <c r="C30" s="161">
        <f>+SUM(C27:C29)</f>
        <v>277</v>
      </c>
      <c r="D30" s="161">
        <f>+SUM(D27:D29)</f>
        <v>264</v>
      </c>
    </row>
    <row r="31" spans="2:4" ht="15.5" x14ac:dyDescent="0.35">
      <c r="B31" s="60">
        <v>44652</v>
      </c>
      <c r="C31" s="163">
        <v>57</v>
      </c>
      <c r="D31" s="163">
        <v>53</v>
      </c>
    </row>
    <row r="32" spans="2:4" ht="15.5" x14ac:dyDescent="0.35">
      <c r="B32" s="13">
        <v>44682</v>
      </c>
      <c r="C32" s="163">
        <v>73</v>
      </c>
      <c r="D32" s="163">
        <v>89</v>
      </c>
    </row>
    <row r="33" spans="2:4" ht="15.5" x14ac:dyDescent="0.35">
      <c r="B33" s="14">
        <v>44713</v>
      </c>
      <c r="C33" s="163">
        <v>80</v>
      </c>
      <c r="D33" s="163">
        <v>78</v>
      </c>
    </row>
    <row r="34" spans="2:4" ht="15.5" x14ac:dyDescent="0.35">
      <c r="B34" s="77" t="s">
        <v>89</v>
      </c>
      <c r="C34" s="161">
        <f>+SUM(C31:C33)</f>
        <v>210</v>
      </c>
      <c r="D34" s="161">
        <f>+SUM(D31:D33)</f>
        <v>220</v>
      </c>
    </row>
    <row r="35" spans="2:4" ht="15.5" x14ac:dyDescent="0.35">
      <c r="B35" s="7">
        <v>44743</v>
      </c>
      <c r="C35" s="163">
        <v>81</v>
      </c>
      <c r="D35" s="163">
        <v>82</v>
      </c>
    </row>
    <row r="36" spans="2:4" ht="15.5" x14ac:dyDescent="0.35">
      <c r="B36" s="60">
        <v>44774</v>
      </c>
      <c r="C36" s="163">
        <v>56</v>
      </c>
      <c r="D36" s="163">
        <v>54</v>
      </c>
    </row>
    <row r="37" spans="2:4" ht="15.5" x14ac:dyDescent="0.35">
      <c r="B37" s="13">
        <v>44805</v>
      </c>
      <c r="C37" s="163">
        <v>73</v>
      </c>
      <c r="D37" s="163">
        <v>75</v>
      </c>
    </row>
    <row r="38" spans="2:4" ht="15.5" x14ac:dyDescent="0.35">
      <c r="B38" s="77" t="s">
        <v>90</v>
      </c>
      <c r="C38" s="161">
        <f>+SUM(C35:C37)</f>
        <v>210</v>
      </c>
      <c r="D38" s="161">
        <f>+SUM(D35:D37)</f>
        <v>211</v>
      </c>
    </row>
    <row r="39" spans="2:4" ht="15.5" x14ac:dyDescent="0.35">
      <c r="B39" s="13">
        <v>44835</v>
      </c>
      <c r="C39" s="163">
        <v>64</v>
      </c>
      <c r="D39" s="163">
        <v>65</v>
      </c>
    </row>
    <row r="40" spans="2:4" ht="15.5" x14ac:dyDescent="0.35">
      <c r="B40" s="13">
        <v>44866</v>
      </c>
      <c r="C40" s="163">
        <v>51</v>
      </c>
      <c r="D40" s="163">
        <v>51</v>
      </c>
    </row>
    <row r="41" spans="2:4" ht="15.5" x14ac:dyDescent="0.35">
      <c r="B41" s="13">
        <v>44896</v>
      </c>
      <c r="C41" s="163">
        <v>58</v>
      </c>
      <c r="D41" s="163">
        <v>56</v>
      </c>
    </row>
    <row r="42" spans="2:4" ht="15.5" x14ac:dyDescent="0.35">
      <c r="B42" s="70" t="s">
        <v>91</v>
      </c>
      <c r="C42" s="161">
        <f>+SUM(C39:C41)</f>
        <v>173</v>
      </c>
      <c r="D42" s="161">
        <f>+SUM(D39:D41)</f>
        <v>172</v>
      </c>
    </row>
    <row r="43" spans="2:4" ht="15.5" x14ac:dyDescent="0.35">
      <c r="B43" s="13">
        <v>44927</v>
      </c>
      <c r="C43" s="163">
        <v>47</v>
      </c>
      <c r="D43" s="163">
        <v>49</v>
      </c>
    </row>
    <row r="44" spans="2:4" ht="15.5" x14ac:dyDescent="0.35">
      <c r="B44" s="13">
        <v>44958</v>
      </c>
      <c r="C44" s="163">
        <v>64</v>
      </c>
      <c r="D44" s="163">
        <v>58</v>
      </c>
    </row>
    <row r="45" spans="2:4" ht="15.5" x14ac:dyDescent="0.35">
      <c r="B45" s="13">
        <v>44986</v>
      </c>
      <c r="C45" s="163">
        <v>77</v>
      </c>
      <c r="D45" s="163">
        <v>84</v>
      </c>
    </row>
    <row r="46" spans="2:4" ht="15.5" x14ac:dyDescent="0.35">
      <c r="B46" s="70" t="s">
        <v>92</v>
      </c>
      <c r="C46" s="161">
        <f>+SUM(C43:C45)</f>
        <v>188</v>
      </c>
      <c r="D46" s="161">
        <f>+SUM(D43:D45)</f>
        <v>191</v>
      </c>
    </row>
    <row r="47" spans="2:4" ht="15.5" x14ac:dyDescent="0.35">
      <c r="B47" s="13">
        <v>45017</v>
      </c>
      <c r="C47" s="163">
        <v>38</v>
      </c>
      <c r="D47" s="163">
        <v>38</v>
      </c>
    </row>
    <row r="48" spans="2:4" ht="15.5" x14ac:dyDescent="0.35">
      <c r="B48" s="13">
        <v>45047</v>
      </c>
      <c r="C48" s="163">
        <v>45</v>
      </c>
      <c r="D48" s="163">
        <v>45</v>
      </c>
    </row>
    <row r="49" spans="2:4" ht="15.5" x14ac:dyDescent="0.35">
      <c r="B49" s="13">
        <v>45078</v>
      </c>
      <c r="C49" s="163">
        <v>39</v>
      </c>
      <c r="D49" s="163">
        <v>39</v>
      </c>
    </row>
    <row r="50" spans="2:4" ht="15.5" x14ac:dyDescent="0.35">
      <c r="B50" s="70" t="s">
        <v>93</v>
      </c>
      <c r="C50" s="161">
        <f>+SUM(C47:C49)</f>
        <v>122</v>
      </c>
      <c r="D50" s="161">
        <f>+SUM(D47:D49)</f>
        <v>122</v>
      </c>
    </row>
    <row r="51" spans="2:4" ht="15.5" x14ac:dyDescent="0.35">
      <c r="B51" s="13">
        <v>45108</v>
      </c>
      <c r="C51" s="163">
        <v>42</v>
      </c>
      <c r="D51" s="163">
        <v>42</v>
      </c>
    </row>
    <row r="52" spans="2:4" ht="15.5" x14ac:dyDescent="0.35">
      <c r="B52" s="13">
        <v>45139</v>
      </c>
      <c r="C52" s="163">
        <v>48</v>
      </c>
      <c r="D52" s="163">
        <v>48</v>
      </c>
    </row>
    <row r="53" spans="2:4" ht="15.5" x14ac:dyDescent="0.35">
      <c r="B53" s="13">
        <v>45170</v>
      </c>
      <c r="C53" s="163">
        <v>40</v>
      </c>
      <c r="D53" s="163">
        <v>40</v>
      </c>
    </row>
    <row r="54" spans="2:4" ht="15.5" x14ac:dyDescent="0.35">
      <c r="B54" s="70" t="s">
        <v>94</v>
      </c>
      <c r="C54" s="161">
        <f>+SUM(C51:C53)</f>
        <v>130</v>
      </c>
      <c r="D54" s="161">
        <f>+SUM(D51:D53)</f>
        <v>130</v>
      </c>
    </row>
    <row r="55" spans="2:4" ht="15.5" x14ac:dyDescent="0.35">
      <c r="B55" s="13">
        <v>45200</v>
      </c>
      <c r="C55" s="163">
        <v>39</v>
      </c>
      <c r="D55" s="163">
        <v>39</v>
      </c>
    </row>
    <row r="56" spans="2:4" ht="15.5" x14ac:dyDescent="0.35">
      <c r="B56" s="13">
        <v>45231</v>
      </c>
      <c r="C56" s="163">
        <v>22</v>
      </c>
      <c r="D56" s="163">
        <v>22</v>
      </c>
    </row>
    <row r="57" spans="2:4" ht="15.5" x14ac:dyDescent="0.35">
      <c r="B57" s="13">
        <v>45261</v>
      </c>
      <c r="C57" s="163">
        <v>36</v>
      </c>
      <c r="D57" s="163">
        <v>36</v>
      </c>
    </row>
    <row r="58" spans="2:4" ht="15.5" x14ac:dyDescent="0.35">
      <c r="B58" s="70" t="s">
        <v>95</v>
      </c>
      <c r="C58" s="161">
        <f>+SUM(C55:C57)</f>
        <v>97</v>
      </c>
      <c r="D58" s="161">
        <f>+SUM(D55:D57)</f>
        <v>97</v>
      </c>
    </row>
    <row r="59" spans="2:4" ht="15.5" x14ac:dyDescent="0.35">
      <c r="B59" s="13">
        <v>45292</v>
      </c>
      <c r="C59" s="163">
        <v>57</v>
      </c>
      <c r="D59" s="163">
        <v>57</v>
      </c>
    </row>
    <row r="60" spans="2:4" ht="15.5" x14ac:dyDescent="0.35">
      <c r="B60" s="13">
        <v>45323</v>
      </c>
      <c r="C60" s="163">
        <v>60</v>
      </c>
      <c r="D60" s="163">
        <v>60</v>
      </c>
    </row>
    <row r="61" spans="2:4" ht="15.5" x14ac:dyDescent="0.35">
      <c r="B61" s="13">
        <v>45352</v>
      </c>
      <c r="C61" s="163">
        <v>57</v>
      </c>
      <c r="D61" s="163">
        <v>57</v>
      </c>
    </row>
    <row r="62" spans="2:4" ht="15.5" x14ac:dyDescent="0.35">
      <c r="B62" s="70" t="s">
        <v>96</v>
      </c>
      <c r="C62" s="161">
        <f>+SUM(C59:C61)</f>
        <v>174</v>
      </c>
      <c r="D62" s="161">
        <f>+SUM(D59:D61)</f>
        <v>174</v>
      </c>
    </row>
    <row r="63" spans="2:4" ht="15.5" x14ac:dyDescent="0.35">
      <c r="B63" s="13">
        <v>45383</v>
      </c>
      <c r="C63" s="163">
        <v>46</v>
      </c>
      <c r="D63" s="163">
        <v>46</v>
      </c>
    </row>
    <row r="64" spans="2:4" ht="15.5" x14ac:dyDescent="0.35">
      <c r="B64" s="13">
        <v>45413</v>
      </c>
      <c r="C64" s="163">
        <v>60</v>
      </c>
      <c r="D64" s="163">
        <v>60</v>
      </c>
    </row>
    <row r="65" spans="2:5" ht="15.5" x14ac:dyDescent="0.35">
      <c r="B65" s="13">
        <v>45444</v>
      </c>
      <c r="C65" s="163">
        <v>40</v>
      </c>
      <c r="D65" s="163">
        <v>40</v>
      </c>
    </row>
    <row r="66" spans="2:5" ht="15.5" x14ac:dyDescent="0.35">
      <c r="B66" s="70" t="s">
        <v>97</v>
      </c>
      <c r="C66" s="161">
        <f>+SUM(C63:C65)</f>
        <v>146</v>
      </c>
      <c r="D66" s="161">
        <f>+SUM(D63:D65)</f>
        <v>146</v>
      </c>
    </row>
    <row r="68" spans="2:5" ht="18.5" x14ac:dyDescent="0.45">
      <c r="B68" s="3" t="s">
        <v>98</v>
      </c>
    </row>
    <row r="69" spans="2:5" ht="43.5" customHeight="1" x14ac:dyDescent="0.35">
      <c r="B69" s="44" t="s">
        <v>198</v>
      </c>
      <c r="D69" s="292" t="s">
        <v>176</v>
      </c>
      <c r="E69" s="292"/>
    </row>
    <row r="71" spans="2:5" x14ac:dyDescent="0.35">
      <c r="B71" s="42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QM9YtHZTQkSXSDDV/U2WhN6QUo8aph49f+yk1E0RCRFhfiKWWpgb+Qe7XBjKtJAQQQ0W5nb97jB9r/rjLa9Igw==" saltValue="BpdennN7DvipGjSwYBZofw==" spinCount="100000" sheet="1" objects="1" scenarios="1"/>
  <mergeCells count="2">
    <mergeCell ref="B3:D3"/>
    <mergeCell ref="D69:E69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>
    <tabColor rgb="FF5C8091"/>
  </sheetPr>
  <dimension ref="B1:E72"/>
  <sheetViews>
    <sheetView showGridLines="0" zoomScaleNormal="100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D67" sqref="D67"/>
    </sheetView>
  </sheetViews>
  <sheetFormatPr baseColWidth="10" defaultColWidth="9.1796875" defaultRowHeight="14.5" x14ac:dyDescent="0.35"/>
  <cols>
    <col min="1" max="1" width="2.1796875" customWidth="1"/>
    <col min="2" max="2" width="19.90625" style="6" customWidth="1"/>
    <col min="3" max="3" width="15.54296875" customWidth="1"/>
    <col min="4" max="4" width="14" bestFit="1" customWidth="1"/>
    <col min="5" max="5" width="49.54296875" customWidth="1"/>
  </cols>
  <sheetData>
    <row r="1" spans="2:4" ht="50.15" customHeight="1" x14ac:dyDescent="0.35"/>
    <row r="2" spans="2:4" ht="20.149999999999999" customHeight="1" x14ac:dyDescent="0.45">
      <c r="B2" s="274" t="s">
        <v>200</v>
      </c>
    </row>
    <row r="3" spans="2:4" ht="18.5" x14ac:dyDescent="0.35">
      <c r="B3" s="291" t="s">
        <v>177</v>
      </c>
      <c r="C3" s="291"/>
      <c r="D3" s="291"/>
    </row>
    <row r="4" spans="2:4" ht="15.5" x14ac:dyDescent="0.35">
      <c r="B4" s="21" t="s">
        <v>1</v>
      </c>
      <c r="C4" s="22" t="s">
        <v>66</v>
      </c>
      <c r="D4" s="18" t="s">
        <v>178</v>
      </c>
    </row>
    <row r="5" spans="2:4" ht="15.5" x14ac:dyDescent="0.35">
      <c r="B5" s="20">
        <v>44073</v>
      </c>
      <c r="C5" s="8">
        <v>66</v>
      </c>
      <c r="D5" s="9">
        <v>82</v>
      </c>
    </row>
    <row r="6" spans="2:4" ht="15.5" x14ac:dyDescent="0.35">
      <c r="B6" s="20">
        <v>44104</v>
      </c>
      <c r="C6" s="8">
        <v>88</v>
      </c>
      <c r="D6" s="9">
        <v>54</v>
      </c>
    </row>
    <row r="7" spans="2:4" ht="15.5" x14ac:dyDescent="0.35">
      <c r="B7" s="77" t="s">
        <v>82</v>
      </c>
      <c r="C7" s="71">
        <f>+SUM(C4:C6)</f>
        <v>154</v>
      </c>
      <c r="D7" s="71">
        <f>+SUM(D4:D6)</f>
        <v>136</v>
      </c>
    </row>
    <row r="8" spans="2:4" ht="15.5" x14ac:dyDescent="0.35">
      <c r="B8" s="7">
        <v>44135</v>
      </c>
      <c r="C8" s="8">
        <v>70</v>
      </c>
      <c r="D8" s="9">
        <v>84</v>
      </c>
    </row>
    <row r="9" spans="2:4" ht="15.5" x14ac:dyDescent="0.35">
      <c r="B9" s="7">
        <v>44165</v>
      </c>
      <c r="C9" s="8">
        <v>40</v>
      </c>
      <c r="D9" s="9">
        <v>81</v>
      </c>
    </row>
    <row r="10" spans="2:4" ht="15.5" x14ac:dyDescent="0.35">
      <c r="B10" s="7">
        <v>44196</v>
      </c>
      <c r="C10" s="8">
        <v>35</v>
      </c>
      <c r="D10" s="68">
        <v>9</v>
      </c>
    </row>
    <row r="11" spans="2:4" ht="15.5" x14ac:dyDescent="0.35">
      <c r="B11" s="77" t="s">
        <v>83</v>
      </c>
      <c r="C11" s="71">
        <f>+SUM(C8:C10)</f>
        <v>145</v>
      </c>
      <c r="D11" s="71">
        <f>+SUM(D8:D10)</f>
        <v>174</v>
      </c>
    </row>
    <row r="12" spans="2:4" ht="15.5" x14ac:dyDescent="0.35">
      <c r="B12" s="7">
        <v>44227</v>
      </c>
      <c r="C12" s="8">
        <v>18</v>
      </c>
      <c r="D12" s="68">
        <v>35</v>
      </c>
    </row>
    <row r="13" spans="2:4" ht="15.5" x14ac:dyDescent="0.35">
      <c r="B13" s="7">
        <v>44255</v>
      </c>
      <c r="C13" s="8">
        <v>23</v>
      </c>
      <c r="D13" s="68">
        <v>23</v>
      </c>
    </row>
    <row r="14" spans="2:4" ht="15.5" x14ac:dyDescent="0.35">
      <c r="B14" s="7">
        <v>44286</v>
      </c>
      <c r="C14" s="8">
        <v>17</v>
      </c>
      <c r="D14" s="68">
        <v>25</v>
      </c>
    </row>
    <row r="15" spans="2:4" ht="15.5" x14ac:dyDescent="0.35">
      <c r="B15" s="77" t="s">
        <v>84</v>
      </c>
      <c r="C15" s="71">
        <f>+SUM(C12:C14)</f>
        <v>58</v>
      </c>
      <c r="D15" s="71">
        <f>+SUM(D12:D14)</f>
        <v>83</v>
      </c>
    </row>
    <row r="16" spans="2:4" ht="15.5" x14ac:dyDescent="0.35">
      <c r="B16" s="13">
        <v>44287</v>
      </c>
      <c r="C16" s="8">
        <v>52</v>
      </c>
      <c r="D16" s="68">
        <v>14</v>
      </c>
    </row>
    <row r="17" spans="2:4" ht="15.5" x14ac:dyDescent="0.35">
      <c r="B17" s="13">
        <v>44317</v>
      </c>
      <c r="C17" s="8">
        <v>38</v>
      </c>
      <c r="D17" s="68">
        <v>53</v>
      </c>
    </row>
    <row r="18" spans="2:4" ht="15.5" x14ac:dyDescent="0.35">
      <c r="B18" s="14">
        <v>44348</v>
      </c>
      <c r="C18" s="8">
        <v>25</v>
      </c>
      <c r="D18" s="68">
        <v>37</v>
      </c>
    </row>
    <row r="19" spans="2:4" ht="15.5" x14ac:dyDescent="0.35">
      <c r="B19" s="77" t="s">
        <v>85</v>
      </c>
      <c r="C19" s="71">
        <f>+SUM(C16:C18)</f>
        <v>115</v>
      </c>
      <c r="D19" s="71">
        <f>+SUM(D16:D18)</f>
        <v>104</v>
      </c>
    </row>
    <row r="20" spans="2:4" ht="15.5" x14ac:dyDescent="0.35">
      <c r="B20" s="7">
        <v>44378</v>
      </c>
      <c r="C20" s="8">
        <v>46</v>
      </c>
      <c r="D20" s="68">
        <v>43</v>
      </c>
    </row>
    <row r="21" spans="2:4" ht="15.5" x14ac:dyDescent="0.35">
      <c r="B21" s="7">
        <v>44409</v>
      </c>
      <c r="C21" s="8">
        <v>43</v>
      </c>
      <c r="D21" s="68">
        <v>41</v>
      </c>
    </row>
    <row r="22" spans="2:4" ht="15.5" x14ac:dyDescent="0.35">
      <c r="B22" s="60">
        <v>44440</v>
      </c>
      <c r="C22" s="8">
        <v>26</v>
      </c>
      <c r="D22" s="68">
        <v>37</v>
      </c>
    </row>
    <row r="23" spans="2:4" ht="15.5" x14ac:dyDescent="0.35">
      <c r="B23" s="77" t="s">
        <v>86</v>
      </c>
      <c r="C23" s="71">
        <f>+SUM(C20:C22)</f>
        <v>115</v>
      </c>
      <c r="D23" s="71">
        <f>+SUM(D20:D22)</f>
        <v>121</v>
      </c>
    </row>
    <row r="24" spans="2:4" ht="15.5" x14ac:dyDescent="0.35">
      <c r="B24" s="60">
        <v>44470</v>
      </c>
      <c r="C24" s="8">
        <v>34</v>
      </c>
      <c r="D24" s="68">
        <v>30</v>
      </c>
    </row>
    <row r="25" spans="2:4" ht="15.5" x14ac:dyDescent="0.35">
      <c r="B25" s="60">
        <v>44501</v>
      </c>
      <c r="C25" s="8">
        <v>42</v>
      </c>
      <c r="D25" s="68">
        <v>21</v>
      </c>
    </row>
    <row r="26" spans="2:4" ht="15.5" x14ac:dyDescent="0.35">
      <c r="B26" s="60">
        <v>44531</v>
      </c>
      <c r="C26" s="8">
        <v>21</v>
      </c>
      <c r="D26" s="68">
        <v>53</v>
      </c>
    </row>
    <row r="27" spans="2:4" ht="15.5" x14ac:dyDescent="0.35">
      <c r="B27" s="77" t="s">
        <v>87</v>
      </c>
      <c r="C27" s="71">
        <f>+SUM(C24:C26)</f>
        <v>97</v>
      </c>
      <c r="D27" s="71">
        <f>+SUM(D24:D26)</f>
        <v>104</v>
      </c>
    </row>
    <row r="28" spans="2:4" ht="15.5" x14ac:dyDescent="0.35">
      <c r="B28" s="13">
        <v>44562</v>
      </c>
      <c r="C28" s="8">
        <v>36</v>
      </c>
      <c r="D28" s="68">
        <v>21</v>
      </c>
    </row>
    <row r="29" spans="2:4" ht="15.5" x14ac:dyDescent="0.35">
      <c r="B29" s="14">
        <v>44593</v>
      </c>
      <c r="C29" s="8">
        <v>28</v>
      </c>
      <c r="D29" s="68">
        <v>40</v>
      </c>
    </row>
    <row r="30" spans="2:4" ht="15.5" x14ac:dyDescent="0.35">
      <c r="B30" s="7">
        <v>44621</v>
      </c>
      <c r="C30" s="8">
        <v>53</v>
      </c>
      <c r="D30" s="68">
        <v>52</v>
      </c>
    </row>
    <row r="31" spans="2:4" ht="15.5" x14ac:dyDescent="0.35">
      <c r="B31" s="77" t="s">
        <v>88</v>
      </c>
      <c r="C31" s="71">
        <f>+SUM(C28:C30)</f>
        <v>117</v>
      </c>
      <c r="D31" s="71">
        <f>+SUM(D28:D30)</f>
        <v>113</v>
      </c>
    </row>
    <row r="32" spans="2:4" ht="15.5" x14ac:dyDescent="0.35">
      <c r="B32" s="60">
        <v>44652</v>
      </c>
      <c r="C32" s="12">
        <v>80</v>
      </c>
      <c r="D32" s="76">
        <v>18</v>
      </c>
    </row>
    <row r="33" spans="2:5" ht="15.5" x14ac:dyDescent="0.35">
      <c r="B33" s="60">
        <v>44682</v>
      </c>
      <c r="C33" s="12">
        <v>48</v>
      </c>
      <c r="D33" s="76">
        <v>80</v>
      </c>
    </row>
    <row r="34" spans="2:5" ht="15.5" x14ac:dyDescent="0.35">
      <c r="B34" s="60">
        <v>44713</v>
      </c>
      <c r="C34" s="12">
        <v>34</v>
      </c>
      <c r="D34" s="76">
        <v>41</v>
      </c>
      <c r="E34" s="78"/>
    </row>
    <row r="35" spans="2:5" ht="15.5" x14ac:dyDescent="0.35">
      <c r="B35" s="77" t="s">
        <v>89</v>
      </c>
      <c r="C35" s="71">
        <f>+SUM(C32:C34)</f>
        <v>162</v>
      </c>
      <c r="D35" s="71">
        <f>+SUM(D32:D34)</f>
        <v>139</v>
      </c>
    </row>
    <row r="36" spans="2:5" ht="15.5" x14ac:dyDescent="0.35">
      <c r="B36" s="60">
        <v>44743</v>
      </c>
      <c r="C36" s="8">
        <v>30</v>
      </c>
      <c r="D36" s="68">
        <v>38</v>
      </c>
    </row>
    <row r="37" spans="2:5" ht="15.5" x14ac:dyDescent="0.35">
      <c r="B37" s="60">
        <v>44774</v>
      </c>
      <c r="C37" s="12">
        <v>45</v>
      </c>
      <c r="D37" s="76">
        <v>24</v>
      </c>
    </row>
    <row r="38" spans="2:5" ht="15.5" x14ac:dyDescent="0.35">
      <c r="B38" s="60">
        <v>44805</v>
      </c>
      <c r="C38" s="12">
        <v>11</v>
      </c>
      <c r="D38" s="76">
        <v>46</v>
      </c>
    </row>
    <row r="39" spans="2:5" ht="15.5" x14ac:dyDescent="0.35">
      <c r="B39" s="77" t="s">
        <v>90</v>
      </c>
      <c r="C39" s="71">
        <f>+SUM(C36:C38)</f>
        <v>86</v>
      </c>
      <c r="D39" s="71">
        <f>+SUM(D36:D38)</f>
        <v>108</v>
      </c>
    </row>
    <row r="40" spans="2:5" ht="15.5" x14ac:dyDescent="0.35">
      <c r="B40" s="46">
        <v>44835</v>
      </c>
      <c r="C40" s="8">
        <v>48</v>
      </c>
      <c r="D40" s="68">
        <v>51</v>
      </c>
    </row>
    <row r="41" spans="2:5" ht="15.5" x14ac:dyDescent="0.35">
      <c r="B41" s="46">
        <v>44866</v>
      </c>
      <c r="C41" s="12">
        <v>19</v>
      </c>
      <c r="D41" s="76">
        <v>48</v>
      </c>
    </row>
    <row r="42" spans="2:5" ht="15.5" x14ac:dyDescent="0.35">
      <c r="B42" s="46">
        <v>44896</v>
      </c>
      <c r="C42" s="12">
        <v>22</v>
      </c>
      <c r="D42" s="76">
        <v>28</v>
      </c>
    </row>
    <row r="43" spans="2:5" ht="15.5" x14ac:dyDescent="0.35">
      <c r="B43" s="70" t="s">
        <v>91</v>
      </c>
      <c r="C43" s="176">
        <f>+SUM(C40:C42)</f>
        <v>89</v>
      </c>
      <c r="D43" s="176">
        <f>+SUM(D40:D42)</f>
        <v>127</v>
      </c>
    </row>
    <row r="44" spans="2:5" ht="15.5" x14ac:dyDescent="0.35">
      <c r="B44" s="46">
        <v>44927</v>
      </c>
      <c r="C44" s="8">
        <v>46</v>
      </c>
      <c r="D44" s="68">
        <v>17</v>
      </c>
    </row>
    <row r="45" spans="2:5" ht="15.5" x14ac:dyDescent="0.35">
      <c r="B45" s="46">
        <v>44958</v>
      </c>
      <c r="C45" s="12">
        <v>65</v>
      </c>
      <c r="D45" s="76">
        <v>44</v>
      </c>
    </row>
    <row r="46" spans="2:5" ht="15.5" x14ac:dyDescent="0.35">
      <c r="B46" s="46">
        <v>44986</v>
      </c>
      <c r="C46" s="12">
        <v>83</v>
      </c>
      <c r="D46" s="76">
        <v>66</v>
      </c>
    </row>
    <row r="47" spans="2:5" ht="15.5" x14ac:dyDescent="0.35">
      <c r="B47" s="70" t="s">
        <v>92</v>
      </c>
      <c r="C47" s="176">
        <f>+SUM(C44:C46)</f>
        <v>194</v>
      </c>
      <c r="D47" s="176">
        <f>+SUM(D44:D46)</f>
        <v>127</v>
      </c>
    </row>
    <row r="48" spans="2:5" ht="15.5" x14ac:dyDescent="0.35">
      <c r="B48" s="13">
        <v>45017</v>
      </c>
      <c r="C48" s="12">
        <v>66</v>
      </c>
      <c r="D48" s="76">
        <v>82</v>
      </c>
    </row>
    <row r="49" spans="2:4" ht="15.5" x14ac:dyDescent="0.35">
      <c r="B49" s="13">
        <v>45047</v>
      </c>
      <c r="C49" s="12">
        <v>85</v>
      </c>
      <c r="D49" s="76">
        <v>91</v>
      </c>
    </row>
    <row r="50" spans="2:4" ht="15.5" x14ac:dyDescent="0.35">
      <c r="B50" s="13">
        <v>45078</v>
      </c>
      <c r="C50" s="12">
        <v>76</v>
      </c>
      <c r="D50" s="76">
        <v>69</v>
      </c>
    </row>
    <row r="51" spans="2:4" ht="15.5" x14ac:dyDescent="0.35">
      <c r="B51" s="70" t="s">
        <v>93</v>
      </c>
      <c r="C51" s="176">
        <f>+SUM(C48:C50)</f>
        <v>227</v>
      </c>
      <c r="D51" s="176">
        <f>+SUM(D48:D50)</f>
        <v>242</v>
      </c>
    </row>
    <row r="52" spans="2:4" ht="15.5" x14ac:dyDescent="0.35">
      <c r="B52" s="13">
        <v>45108</v>
      </c>
      <c r="C52" s="12">
        <v>75</v>
      </c>
      <c r="D52" s="76">
        <v>101</v>
      </c>
    </row>
    <row r="53" spans="2:4" ht="15.5" x14ac:dyDescent="0.35">
      <c r="B53" s="13">
        <v>45139</v>
      </c>
      <c r="C53" s="12">
        <v>63</v>
      </c>
      <c r="D53" s="76">
        <v>54</v>
      </c>
    </row>
    <row r="54" spans="2:4" ht="15.5" x14ac:dyDescent="0.35">
      <c r="B54" s="13">
        <v>45170</v>
      </c>
      <c r="C54" s="12">
        <v>68</v>
      </c>
      <c r="D54" s="76">
        <v>63</v>
      </c>
    </row>
    <row r="55" spans="2:4" ht="15.5" x14ac:dyDescent="0.35">
      <c r="B55" s="70" t="s">
        <v>94</v>
      </c>
      <c r="C55" s="176">
        <f>+SUM(C52:C54)</f>
        <v>206</v>
      </c>
      <c r="D55" s="176">
        <f>+SUM(D52:D54)</f>
        <v>218</v>
      </c>
    </row>
    <row r="56" spans="2:4" ht="15.5" x14ac:dyDescent="0.35">
      <c r="B56" s="13">
        <v>45200</v>
      </c>
      <c r="C56" s="12">
        <v>59</v>
      </c>
      <c r="D56" s="76">
        <v>68</v>
      </c>
    </row>
    <row r="57" spans="2:4" ht="15.5" x14ac:dyDescent="0.35">
      <c r="B57" s="13">
        <v>45231</v>
      </c>
      <c r="C57" s="12">
        <v>67</v>
      </c>
      <c r="D57" s="76">
        <v>54</v>
      </c>
    </row>
    <row r="58" spans="2:4" ht="15.5" x14ac:dyDescent="0.35">
      <c r="B58" s="13">
        <v>45261</v>
      </c>
      <c r="C58" s="12">
        <v>51</v>
      </c>
      <c r="D58" s="76">
        <v>69</v>
      </c>
    </row>
    <row r="59" spans="2:4" ht="15.5" x14ac:dyDescent="0.35">
      <c r="B59" s="70" t="s">
        <v>94</v>
      </c>
      <c r="C59" s="176">
        <f>+SUM(C56:C58)</f>
        <v>177</v>
      </c>
      <c r="D59" s="176">
        <f>+SUM(D56:D58)</f>
        <v>191</v>
      </c>
    </row>
    <row r="60" spans="2:4" ht="15.5" x14ac:dyDescent="0.35">
      <c r="B60" s="13">
        <v>45292</v>
      </c>
      <c r="C60" s="12">
        <v>45</v>
      </c>
      <c r="D60" s="76">
        <v>41</v>
      </c>
    </row>
    <row r="61" spans="2:4" ht="15.5" x14ac:dyDescent="0.35">
      <c r="B61" s="13">
        <v>45323</v>
      </c>
      <c r="C61" s="12">
        <v>37</v>
      </c>
      <c r="D61" s="76">
        <v>55</v>
      </c>
    </row>
    <row r="62" spans="2:4" ht="15.5" x14ac:dyDescent="0.35">
      <c r="B62" s="13">
        <v>45352</v>
      </c>
      <c r="C62" s="12">
        <v>41</v>
      </c>
      <c r="D62" s="76">
        <v>34</v>
      </c>
    </row>
    <row r="63" spans="2:4" ht="15.5" x14ac:dyDescent="0.35">
      <c r="B63" s="70" t="s">
        <v>96</v>
      </c>
      <c r="C63" s="176">
        <f>+SUM(C60:C62)</f>
        <v>123</v>
      </c>
      <c r="D63" s="176">
        <f>+SUM(D60:D62)</f>
        <v>130</v>
      </c>
    </row>
    <row r="64" spans="2:4" ht="15.5" x14ac:dyDescent="0.35">
      <c r="B64" s="13">
        <v>45383</v>
      </c>
      <c r="C64" s="12">
        <v>44</v>
      </c>
      <c r="D64" s="76">
        <v>36</v>
      </c>
    </row>
    <row r="65" spans="2:5" ht="15.5" x14ac:dyDescent="0.35">
      <c r="B65" s="13">
        <v>45413</v>
      </c>
      <c r="C65" s="12">
        <v>34</v>
      </c>
      <c r="D65" s="76">
        <v>48</v>
      </c>
    </row>
    <row r="66" spans="2:5" ht="15.5" x14ac:dyDescent="0.35">
      <c r="B66" s="13">
        <v>45444</v>
      </c>
      <c r="C66" s="12">
        <v>26</v>
      </c>
      <c r="D66" s="76">
        <v>12</v>
      </c>
    </row>
    <row r="67" spans="2:5" ht="15.5" x14ac:dyDescent="0.35">
      <c r="B67" s="70" t="s">
        <v>97</v>
      </c>
      <c r="C67" s="176">
        <f>+SUM(C64:C66)</f>
        <v>104</v>
      </c>
      <c r="D67" s="176">
        <f>+SUM(D64:D66)</f>
        <v>96</v>
      </c>
    </row>
    <row r="69" spans="2:5" ht="18.5" x14ac:dyDescent="0.45">
      <c r="B69" s="3" t="s">
        <v>98</v>
      </c>
    </row>
    <row r="70" spans="2:5" ht="43.5" customHeight="1" x14ac:dyDescent="0.35">
      <c r="B70" s="44" t="s">
        <v>199</v>
      </c>
      <c r="C70" s="293" t="s">
        <v>179</v>
      </c>
      <c r="D70" s="293"/>
      <c r="E70" s="293"/>
    </row>
    <row r="72" spans="2:5" x14ac:dyDescent="0.35">
      <c r="B72" s="42" t="str">
        <f ca="1">+_xlfn.CONCAT("Fuente: Superintendencia de Bancos de la República Dominicana ",YEAR(TODAY()))</f>
        <v>Fuente: Superintendencia de Bancos de la República Dominicana 2024</v>
      </c>
    </row>
  </sheetData>
  <sheetProtection algorithmName="SHA-512" hashValue="3F5WUTL7KOz6mUXTCyAoNWk3p/XsPSPyDCQR9uqir6TzdC5nxc8lErRWwLyEXgGO9jNvcAv4ijlsb0N5dnNISA==" saltValue="eln2SBQkEWfmKebZyRyxYQ==" spinCount="100000" sheet="1" objects="1" scenarios="1"/>
  <mergeCells count="2">
    <mergeCell ref="B3:D3"/>
    <mergeCell ref="C70:E70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20" ma:contentTypeDescription="Create a new document." ma:contentTypeScope="" ma:versionID="870a7ce9712592fda9241b29a4e06804">
  <xsd:schema xmlns:xsd="http://www.w3.org/2001/XMLSchema" xmlns:xs="http://www.w3.org/2001/XMLSchema" xmlns:p="http://schemas.microsoft.com/office/2006/metadata/properties" xmlns:ns1="http://schemas.microsoft.com/sharepoint/v3" xmlns:ns2="b2b85fe9-15c8-487f-9d77-21c36fc93def" xmlns:ns3="8bf672cc-fcab-4e04-a56a-590abde415d7" targetNamespace="http://schemas.microsoft.com/office/2006/metadata/properties" ma:root="true" ma:fieldsID="5e0cd8c8571897d2f06a6e7c94956430" ns1:_="" ns2:_="" ns3:_="">
    <xsd:import namespace="http://schemas.microsoft.com/sharepoint/v3"/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635C2E-4FB7-42A4-B71F-C7B1305E83C9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bf672cc-fcab-4e04-a56a-590abde415d7"/>
    <ds:schemaRef ds:uri="b2b85fe9-15c8-487f-9d77-21c36fc93de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7F157E-27F4-4C9A-BB13-E3175A5B9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Flujo de contactos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Camille Peña Cabral</cp:lastModifiedBy>
  <cp:revision/>
  <dcterms:created xsi:type="dcterms:W3CDTF">2021-05-31T14:52:54Z</dcterms:created>
  <dcterms:modified xsi:type="dcterms:W3CDTF">2024-07-16T19:59:59Z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