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2024/"/>
    </mc:Choice>
  </mc:AlternateContent>
  <xr:revisionPtr revIDLastSave="9" documentId="8_{424BF310-0ADC-4061-ADB3-BFA6216BC00A}" xr6:coauthVersionLast="47" xr6:coauthVersionMax="47" xr10:uidLastSave="{06B872B4-49B0-4886-A4CB-E4B6D55E3C54}"/>
  <workbookProtection workbookAlgorithmName="SHA-512" workbookHashValue="fwNf8cnGEKHpXZ5i8MTqA2CUfKDWoDam16p4CVJ08qDa/Zs1pw5UBSyONF3nVuqXNJc+ovQVfcXYrBfFdnH+jA==" workbookSaltValue="FL0up6vSTj9MrWPJQyyC/Q==" workbookSpinCount="100000" lockStructure="1"/>
  <bookViews>
    <workbookView xWindow="-120" yWindow="-120" windowWidth="20730" windowHeight="11160" firstSheet="5" activeTab="8" xr2:uid="{00000000-000D-0000-FFFF-FFFF00000000}"/>
  </bookViews>
  <sheets>
    <sheet name="Flujo de contactos" sheetId="16" r:id="rId1"/>
    <sheet name="Razones de contacto" sheetId="17" r:id="rId2"/>
    <sheet name="Hoja1" sheetId="15" state="hidden" r:id="rId3"/>
    <sheet name="Experiencia del usuario" sheetId="19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3" i="17" l="1"/>
  <c r="M894" i="17"/>
  <c r="L894" i="17"/>
  <c r="K894" i="17"/>
  <c r="J894" i="17"/>
  <c r="I894" i="17"/>
  <c r="H894" i="17"/>
  <c r="G894" i="17"/>
  <c r="F894" i="17"/>
  <c r="E894" i="17"/>
  <c r="D894" i="17"/>
  <c r="C894" i="17"/>
  <c r="N41" i="17" l="1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C75" i="17"/>
  <c r="D75" i="17"/>
  <c r="E75" i="17"/>
  <c r="F75" i="17"/>
  <c r="I75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K109" i="17"/>
  <c r="N109" i="17"/>
  <c r="K127" i="17"/>
  <c r="N127" i="17"/>
  <c r="C128" i="17"/>
  <c r="D128" i="17"/>
  <c r="E128" i="17"/>
  <c r="F128" i="17"/>
  <c r="N128" i="17" s="1"/>
  <c r="I128" i="17"/>
  <c r="K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4" i="17"/>
  <c r="N145" i="17"/>
  <c r="C146" i="17"/>
  <c r="D146" i="17"/>
  <c r="E146" i="17"/>
  <c r="F146" i="17"/>
  <c r="I146" i="17"/>
  <c r="N146" i="17" s="1"/>
  <c r="K146" i="17"/>
  <c r="K183" i="17" s="1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2" i="17"/>
  <c r="N163" i="17"/>
  <c r="C164" i="17"/>
  <c r="D164" i="17"/>
  <c r="E164" i="17"/>
  <c r="F164" i="17"/>
  <c r="I164" i="17"/>
  <c r="K164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C182" i="17"/>
  <c r="D182" i="17"/>
  <c r="E182" i="17"/>
  <c r="F182" i="17"/>
  <c r="I182" i="17"/>
  <c r="I183" i="17" s="1"/>
  <c r="K182" i="17"/>
  <c r="N182" i="17"/>
  <c r="C183" i="17"/>
  <c r="D183" i="17"/>
  <c r="E183" i="17"/>
  <c r="F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C202" i="17"/>
  <c r="N202" i="17" s="1"/>
  <c r="D202" i="17"/>
  <c r="E202" i="17"/>
  <c r="F202" i="17"/>
  <c r="I202" i="17"/>
  <c r="K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9" i="17"/>
  <c r="N220" i="17"/>
  <c r="C221" i="17"/>
  <c r="N221" i="17" s="1"/>
  <c r="D221" i="17"/>
  <c r="E221" i="17"/>
  <c r="F221" i="17"/>
  <c r="I221" i="17"/>
  <c r="K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6" i="17"/>
  <c r="N238" i="17"/>
  <c r="N239" i="17"/>
  <c r="C240" i="17"/>
  <c r="C241" i="17" s="1"/>
  <c r="D240" i="17"/>
  <c r="D241" i="17" s="1"/>
  <c r="E240" i="17"/>
  <c r="E241" i="17" s="1"/>
  <c r="F240" i="17"/>
  <c r="F241" i="17" s="1"/>
  <c r="I240" i="17"/>
  <c r="K240" i="17"/>
  <c r="I241" i="17"/>
  <c r="K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6" i="17"/>
  <c r="N258" i="17"/>
  <c r="N260" i="17"/>
  <c r="C261" i="17"/>
  <c r="C302" i="17" s="1"/>
  <c r="D261" i="17"/>
  <c r="D302" i="17" s="1"/>
  <c r="E261" i="17"/>
  <c r="E302" i="17" s="1"/>
  <c r="F261" i="17"/>
  <c r="F302" i="17" s="1"/>
  <c r="I261" i="17"/>
  <c r="I302" i="17" s="1"/>
  <c r="J261" i="17"/>
  <c r="K261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6" i="17"/>
  <c r="N278" i="17"/>
  <c r="N279" i="17"/>
  <c r="N280" i="17"/>
  <c r="C281" i="17"/>
  <c r="D281" i="17"/>
  <c r="E281" i="17"/>
  <c r="F281" i="17"/>
  <c r="I281" i="17"/>
  <c r="J281" i="17"/>
  <c r="K281" i="17"/>
  <c r="N281" i="17" s="1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6" i="17"/>
  <c r="N298" i="17"/>
  <c r="N299" i="17"/>
  <c r="N300" i="17"/>
  <c r="C301" i="17"/>
  <c r="D301" i="17"/>
  <c r="E301" i="17"/>
  <c r="F301" i="17"/>
  <c r="I301" i="17"/>
  <c r="J301" i="17"/>
  <c r="J302" i="17" s="1"/>
  <c r="K301" i="17"/>
  <c r="K302" i="17" s="1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C322" i="17"/>
  <c r="D322" i="17"/>
  <c r="E322" i="17"/>
  <c r="F322" i="17"/>
  <c r="I322" i="17"/>
  <c r="J322" i="17"/>
  <c r="K322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7" i="17"/>
  <c r="N338" i="17"/>
  <c r="N339" i="17"/>
  <c r="N340" i="17"/>
  <c r="N341" i="17"/>
  <c r="C342" i="17"/>
  <c r="N342" i="17" s="1"/>
  <c r="D342" i="17"/>
  <c r="D363" i="17" s="1"/>
  <c r="E342" i="17"/>
  <c r="E363" i="17" s="1"/>
  <c r="F342" i="17"/>
  <c r="I342" i="17"/>
  <c r="I363" i="17" s="1"/>
  <c r="J342" i="17"/>
  <c r="J363" i="17" s="1"/>
  <c r="K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7" i="17"/>
  <c r="N358" i="17"/>
  <c r="N359" i="17"/>
  <c r="N360" i="17"/>
  <c r="N361" i="17"/>
  <c r="C362" i="17"/>
  <c r="N362" i="17" s="1"/>
  <c r="D362" i="17"/>
  <c r="E362" i="17"/>
  <c r="F362" i="17"/>
  <c r="F363" i="17" s="1"/>
  <c r="I362" i="17"/>
  <c r="J362" i="17"/>
  <c r="K362" i="17"/>
  <c r="K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8" i="17"/>
  <c r="N379" i="17"/>
  <c r="N380" i="17"/>
  <c r="N381" i="17"/>
  <c r="N382" i="17"/>
  <c r="C383" i="17"/>
  <c r="N383" i="17" s="1"/>
  <c r="D383" i="17"/>
  <c r="E383" i="17"/>
  <c r="F383" i="17"/>
  <c r="I383" i="17"/>
  <c r="J383" i="17"/>
  <c r="K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8" i="17"/>
  <c r="N399" i="17"/>
  <c r="N400" i="17"/>
  <c r="N401" i="17"/>
  <c r="N402" i="17"/>
  <c r="C403" i="17"/>
  <c r="N403" i="17" s="1"/>
  <c r="D403" i="17"/>
  <c r="E403" i="17"/>
  <c r="E424" i="17" s="1"/>
  <c r="F403" i="17"/>
  <c r="F424" i="17" s="1"/>
  <c r="I403" i="17"/>
  <c r="J403" i="17"/>
  <c r="K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8" i="17"/>
  <c r="N419" i="17"/>
  <c r="N420" i="17"/>
  <c r="N421" i="17"/>
  <c r="N422" i="17"/>
  <c r="C423" i="17"/>
  <c r="N423" i="17" s="1"/>
  <c r="D423" i="17"/>
  <c r="D424" i="17" s="1"/>
  <c r="E423" i="17"/>
  <c r="F423" i="17"/>
  <c r="I423" i="17"/>
  <c r="J423" i="17"/>
  <c r="K423" i="17"/>
  <c r="I424" i="17"/>
  <c r="J424" i="17"/>
  <c r="K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9" i="17"/>
  <c r="N440" i="17"/>
  <c r="N441" i="17"/>
  <c r="N442" i="17"/>
  <c r="N443" i="17"/>
  <c r="C444" i="17"/>
  <c r="N444" i="17" s="1"/>
  <c r="D444" i="17"/>
  <c r="E444" i="17"/>
  <c r="E485" i="17" s="1"/>
  <c r="F444" i="17"/>
  <c r="F485" i="17" s="1"/>
  <c r="I444" i="17"/>
  <c r="I485" i="17" s="1"/>
  <c r="J444" i="17"/>
  <c r="K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9" i="17"/>
  <c r="N460" i="17"/>
  <c r="N461" i="17"/>
  <c r="N462" i="17"/>
  <c r="N463" i="17"/>
  <c r="C464" i="17"/>
  <c r="N464" i="17" s="1"/>
  <c r="D464" i="17"/>
  <c r="E464" i="17"/>
  <c r="F464" i="17"/>
  <c r="H464" i="17"/>
  <c r="I464" i="17"/>
  <c r="J464" i="17"/>
  <c r="K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C484" i="17"/>
  <c r="D484" i="17"/>
  <c r="E484" i="17"/>
  <c r="F484" i="17"/>
  <c r="H484" i="17"/>
  <c r="I484" i="17"/>
  <c r="J484" i="17"/>
  <c r="J485" i="17" s="1"/>
  <c r="K484" i="17"/>
  <c r="K485" i="17" s="1"/>
  <c r="N484" i="17"/>
  <c r="C485" i="17"/>
  <c r="D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9" i="17"/>
  <c r="N500" i="17"/>
  <c r="N501" i="17"/>
  <c r="N502" i="17"/>
  <c r="N503" i="17"/>
  <c r="C504" i="17"/>
  <c r="N504" i="17" s="1"/>
  <c r="D504" i="17"/>
  <c r="E504" i="17"/>
  <c r="F504" i="17"/>
  <c r="H504" i="17"/>
  <c r="I504" i="17"/>
  <c r="K504" i="17"/>
  <c r="N505" i="17"/>
  <c r="N506" i="17"/>
  <c r="N507" i="17"/>
  <c r="N508" i="17"/>
  <c r="N509" i="17"/>
  <c r="N510" i="17"/>
  <c r="N511" i="17"/>
  <c r="N512" i="17"/>
  <c r="N513" i="17"/>
  <c r="N514" i="17"/>
  <c r="N515" i="17"/>
  <c r="N516" i="17"/>
  <c r="N517" i="17"/>
  <c r="N518" i="17"/>
  <c r="N519" i="17"/>
  <c r="N520" i="17"/>
  <c r="N521" i="17"/>
  <c r="N522" i="17"/>
  <c r="C523" i="17"/>
  <c r="D523" i="17"/>
  <c r="E523" i="17"/>
  <c r="F523" i="17"/>
  <c r="H523" i="17"/>
  <c r="I523" i="17"/>
  <c r="K523" i="17"/>
  <c r="K543" i="17" s="1"/>
  <c r="N523" i="17"/>
  <c r="N530" i="17"/>
  <c r="C542" i="17"/>
  <c r="N542" i="17" s="1"/>
  <c r="D542" i="17"/>
  <c r="E542" i="17"/>
  <c r="F542" i="17"/>
  <c r="H542" i="17"/>
  <c r="I542" i="17"/>
  <c r="K542" i="17"/>
  <c r="H543" i="17"/>
  <c r="J543" i="17"/>
  <c r="N543" i="17"/>
  <c r="N544" i="17"/>
  <c r="N545" i="17"/>
  <c r="N546" i="17"/>
  <c r="N547" i="17"/>
  <c r="N548" i="17"/>
  <c r="N549" i="17"/>
  <c r="N550" i="17"/>
  <c r="N551" i="17"/>
  <c r="N552" i="17"/>
  <c r="N553" i="17"/>
  <c r="N554" i="17"/>
  <c r="N555" i="17"/>
  <c r="N556" i="17"/>
  <c r="N557" i="17"/>
  <c r="N558" i="17"/>
  <c r="N559" i="17"/>
  <c r="N560" i="17"/>
  <c r="N561" i="17"/>
  <c r="C562" i="17"/>
  <c r="D562" i="17"/>
  <c r="E562" i="17"/>
  <c r="F562" i="17"/>
  <c r="H562" i="17"/>
  <c r="I562" i="17"/>
  <c r="K562" i="17"/>
  <c r="N562" i="17"/>
  <c r="N563" i="17"/>
  <c r="N564" i="17"/>
  <c r="N565" i="17"/>
  <c r="N566" i="17"/>
  <c r="N567" i="17"/>
  <c r="N568" i="17"/>
  <c r="N569" i="17"/>
  <c r="N570" i="17"/>
  <c r="N571" i="17"/>
  <c r="N572" i="17"/>
  <c r="N573" i="17"/>
  <c r="N574" i="17"/>
  <c r="N575" i="17"/>
  <c r="N576" i="17"/>
  <c r="N577" i="17"/>
  <c r="N578" i="17"/>
  <c r="N579" i="17"/>
  <c r="N580" i="17"/>
  <c r="C581" i="17"/>
  <c r="C601" i="17" s="1"/>
  <c r="D581" i="17"/>
  <c r="D601" i="17" s="1"/>
  <c r="E581" i="17"/>
  <c r="F581" i="17"/>
  <c r="F601" i="17" s="1"/>
  <c r="H581" i="17"/>
  <c r="H601" i="17" s="1"/>
  <c r="I581" i="17"/>
  <c r="I601" i="17" s="1"/>
  <c r="K581" i="17"/>
  <c r="N582" i="17"/>
  <c r="N583" i="17"/>
  <c r="N584" i="17"/>
  <c r="N585" i="17"/>
  <c r="N586" i="17"/>
  <c r="N587" i="17"/>
  <c r="N588" i="17"/>
  <c r="N589" i="17"/>
  <c r="N590" i="17"/>
  <c r="N591" i="17"/>
  <c r="N592" i="17"/>
  <c r="N593" i="17"/>
  <c r="N594" i="17"/>
  <c r="N595" i="17"/>
  <c r="N596" i="17"/>
  <c r="N597" i="17"/>
  <c r="N598" i="17"/>
  <c r="N599" i="17"/>
  <c r="C600" i="17"/>
  <c r="N600" i="17" s="1"/>
  <c r="D600" i="17"/>
  <c r="E600" i="17"/>
  <c r="E601" i="17" s="1"/>
  <c r="F600" i="17"/>
  <c r="H600" i="17"/>
  <c r="I600" i="17"/>
  <c r="K600" i="17"/>
  <c r="J601" i="17"/>
  <c r="K601" i="17"/>
  <c r="N602" i="17"/>
  <c r="N603" i="17"/>
  <c r="N604" i="17"/>
  <c r="N605" i="17"/>
  <c r="N606" i="17"/>
  <c r="N607" i="17"/>
  <c r="N608" i="17"/>
  <c r="N609" i="17"/>
  <c r="N610" i="17"/>
  <c r="N611" i="17"/>
  <c r="N612" i="17"/>
  <c r="N613" i="17"/>
  <c r="N614" i="17"/>
  <c r="N615" i="17"/>
  <c r="N616" i="17"/>
  <c r="N618" i="17"/>
  <c r="N619" i="17"/>
  <c r="C620" i="17"/>
  <c r="C659" i="17" s="1"/>
  <c r="D620" i="17"/>
  <c r="D659" i="17" s="1"/>
  <c r="E620" i="17"/>
  <c r="F620" i="17"/>
  <c r="F659" i="17" s="1"/>
  <c r="G620" i="17"/>
  <c r="G659" i="17" s="1"/>
  <c r="H620" i="17"/>
  <c r="I620" i="17"/>
  <c r="K620" i="17"/>
  <c r="N621" i="17"/>
  <c r="N622" i="17"/>
  <c r="N623" i="17"/>
  <c r="N624" i="17"/>
  <c r="N625" i="17"/>
  <c r="N626" i="17"/>
  <c r="N627" i="17"/>
  <c r="N628" i="17"/>
  <c r="N629" i="17"/>
  <c r="N630" i="17"/>
  <c r="N631" i="17"/>
  <c r="N632" i="17"/>
  <c r="N633" i="17"/>
  <c r="N635" i="17"/>
  <c r="N636" i="17"/>
  <c r="N637" i="17"/>
  <c r="N638" i="17"/>
  <c r="C639" i="17"/>
  <c r="N639" i="17" s="1"/>
  <c r="D639" i="17"/>
  <c r="E639" i="17"/>
  <c r="E659" i="17" s="1"/>
  <c r="F639" i="17"/>
  <c r="G639" i="17"/>
  <c r="H639" i="17"/>
  <c r="I639" i="17"/>
  <c r="K639" i="17"/>
  <c r="N640" i="17"/>
  <c r="N641" i="17"/>
  <c r="N642" i="17"/>
  <c r="N643" i="17"/>
  <c r="N644" i="17"/>
  <c r="N645" i="17"/>
  <c r="N646" i="17"/>
  <c r="N647" i="17"/>
  <c r="N648" i="17"/>
  <c r="N649" i="17"/>
  <c r="N650" i="17"/>
  <c r="N651" i="17"/>
  <c r="N654" i="17"/>
  <c r="N656" i="17"/>
  <c r="N657" i="17"/>
  <c r="C658" i="17"/>
  <c r="N658" i="17" s="1"/>
  <c r="D658" i="17"/>
  <c r="E658" i="17"/>
  <c r="F658" i="17"/>
  <c r="G658" i="17"/>
  <c r="H658" i="17"/>
  <c r="I658" i="17"/>
  <c r="K658" i="17"/>
  <c r="K659" i="17" s="1"/>
  <c r="H659" i="17"/>
  <c r="I659" i="17"/>
  <c r="J659" i="17"/>
  <c r="N660" i="17"/>
  <c r="N661" i="17"/>
  <c r="N662" i="17"/>
  <c r="N663" i="17"/>
  <c r="N664" i="17"/>
  <c r="N665" i="17"/>
  <c r="N666" i="17"/>
  <c r="N667" i="17"/>
  <c r="N668" i="17"/>
  <c r="N669" i="17"/>
  <c r="N670" i="17"/>
  <c r="N671" i="17"/>
  <c r="N672" i="17"/>
  <c r="N674" i="17"/>
  <c r="N677" i="17"/>
  <c r="C678" i="17"/>
  <c r="N678" i="17" s="1"/>
  <c r="D678" i="17"/>
  <c r="D717" i="17" s="1"/>
  <c r="E678" i="17"/>
  <c r="F678" i="17"/>
  <c r="G678" i="17"/>
  <c r="H678" i="17"/>
  <c r="H717" i="17" s="1"/>
  <c r="I678" i="17"/>
  <c r="K678" i="17"/>
  <c r="N679" i="17"/>
  <c r="N680" i="17"/>
  <c r="N681" i="17"/>
  <c r="N682" i="17"/>
  <c r="N683" i="17"/>
  <c r="N684" i="17"/>
  <c r="N685" i="17"/>
  <c r="N686" i="17"/>
  <c r="N687" i="17"/>
  <c r="N688" i="17"/>
  <c r="N689" i="17"/>
  <c r="N690" i="17"/>
  <c r="N691" i="17"/>
  <c r="N692" i="17"/>
  <c r="N693" i="17"/>
  <c r="N694" i="17"/>
  <c r="N695" i="17"/>
  <c r="N696" i="17"/>
  <c r="C697" i="17"/>
  <c r="N697" i="17" s="1"/>
  <c r="D697" i="17"/>
  <c r="E697" i="17"/>
  <c r="E717" i="17" s="1"/>
  <c r="F697" i="17"/>
  <c r="G697" i="17"/>
  <c r="H697" i="17"/>
  <c r="I697" i="17"/>
  <c r="I717" i="17" s="1"/>
  <c r="K697" i="17"/>
  <c r="N698" i="17"/>
  <c r="N699" i="17"/>
  <c r="N700" i="17"/>
  <c r="N701" i="17"/>
  <c r="N702" i="17"/>
  <c r="N703" i="17"/>
  <c r="N704" i="17"/>
  <c r="N705" i="17"/>
  <c r="N706" i="17"/>
  <c r="N707" i="17"/>
  <c r="N708" i="17"/>
  <c r="N709" i="17"/>
  <c r="N710" i="17"/>
  <c r="N712" i="17"/>
  <c r="N714" i="17"/>
  <c r="N715" i="17"/>
  <c r="C716" i="17"/>
  <c r="N716" i="17" s="1"/>
  <c r="D716" i="17"/>
  <c r="E716" i="17"/>
  <c r="F716" i="17"/>
  <c r="G716" i="17"/>
  <c r="H716" i="17"/>
  <c r="I716" i="17"/>
  <c r="K716" i="17"/>
  <c r="K717" i="17" s="1"/>
  <c r="F717" i="17"/>
  <c r="G717" i="17"/>
  <c r="J717" i="17"/>
  <c r="N718" i="17"/>
  <c r="N719" i="17"/>
  <c r="N720" i="17"/>
  <c r="N721" i="17"/>
  <c r="N722" i="17"/>
  <c r="N723" i="17"/>
  <c r="N724" i="17"/>
  <c r="N725" i="17"/>
  <c r="N726" i="17"/>
  <c r="N727" i="17"/>
  <c r="N728" i="17"/>
  <c r="N729" i="17"/>
  <c r="N731" i="17"/>
  <c r="N732" i="17"/>
  <c r="N733" i="17"/>
  <c r="N734" i="17"/>
  <c r="N735" i="17"/>
  <c r="C736" i="17"/>
  <c r="C775" i="17" s="1"/>
  <c r="D736" i="17"/>
  <c r="N736" i="17" s="1"/>
  <c r="N775" i="17" s="1"/>
  <c r="E736" i="17"/>
  <c r="F736" i="17"/>
  <c r="G736" i="17"/>
  <c r="H736" i="17"/>
  <c r="H775" i="17" s="1"/>
  <c r="I736" i="17"/>
  <c r="I775" i="17" s="1"/>
  <c r="K736" i="17"/>
  <c r="K775" i="17" s="1"/>
  <c r="N737" i="17"/>
  <c r="N738" i="17"/>
  <c r="N739" i="17"/>
  <c r="N740" i="17"/>
  <c r="N741" i="17"/>
  <c r="N742" i="17"/>
  <c r="N743" i="17"/>
  <c r="N744" i="17"/>
  <c r="N745" i="17"/>
  <c r="N746" i="17"/>
  <c r="N747" i="17"/>
  <c r="N748" i="17"/>
  <c r="N750" i="17"/>
  <c r="N751" i="17"/>
  <c r="N753" i="17"/>
  <c r="N754" i="17"/>
  <c r="C755" i="17"/>
  <c r="N755" i="17" s="1"/>
  <c r="D755" i="17"/>
  <c r="E755" i="17"/>
  <c r="F755" i="17"/>
  <c r="G755" i="17"/>
  <c r="H755" i="17"/>
  <c r="I755" i="17"/>
  <c r="K755" i="17"/>
  <c r="N756" i="17"/>
  <c r="N757" i="17"/>
  <c r="N758" i="17"/>
  <c r="N759" i="17"/>
  <c r="N760" i="17"/>
  <c r="N761" i="17"/>
  <c r="N762" i="17"/>
  <c r="N763" i="17"/>
  <c r="N764" i="17"/>
  <c r="N765" i="17"/>
  <c r="N766" i="17"/>
  <c r="N767" i="17"/>
  <c r="N768" i="17"/>
  <c r="N770" i="17"/>
  <c r="C774" i="17"/>
  <c r="N774" i="17" s="1"/>
  <c r="D774" i="17"/>
  <c r="E774" i="17"/>
  <c r="F774" i="17"/>
  <c r="G774" i="17"/>
  <c r="H774" i="17"/>
  <c r="I774" i="17"/>
  <c r="K774" i="17"/>
  <c r="E775" i="17"/>
  <c r="F775" i="17"/>
  <c r="G775" i="17"/>
  <c r="J775" i="17"/>
  <c r="N776" i="17"/>
  <c r="N777" i="17"/>
  <c r="N778" i="17"/>
  <c r="N779" i="17"/>
  <c r="N780" i="17"/>
  <c r="N781" i="17"/>
  <c r="N782" i="17"/>
  <c r="N783" i="17"/>
  <c r="N784" i="17"/>
  <c r="N785" i="17"/>
  <c r="N786" i="17"/>
  <c r="N787" i="17"/>
  <c r="N788" i="17"/>
  <c r="N789" i="17"/>
  <c r="N790" i="17"/>
  <c r="N791" i="17"/>
  <c r="N792" i="17"/>
  <c r="N793" i="17"/>
  <c r="C794" i="17"/>
  <c r="C833" i="17" s="1"/>
  <c r="D794" i="17"/>
  <c r="E794" i="17"/>
  <c r="F794" i="17"/>
  <c r="F833" i="17" s="1"/>
  <c r="G794" i="17"/>
  <c r="G833" i="17" s="1"/>
  <c r="H794" i="17"/>
  <c r="H833" i="17" s="1"/>
  <c r="I794" i="17"/>
  <c r="I833" i="17" s="1"/>
  <c r="K794" i="17"/>
  <c r="N795" i="17"/>
  <c r="N796" i="17"/>
  <c r="N797" i="17"/>
  <c r="N798" i="17"/>
  <c r="N799" i="17"/>
  <c r="N800" i="17"/>
  <c r="N801" i="17"/>
  <c r="N802" i="17"/>
  <c r="N803" i="17"/>
  <c r="N804" i="17"/>
  <c r="N805" i="17"/>
  <c r="N806" i="17"/>
  <c r="N807" i="17"/>
  <c r="N808" i="17"/>
  <c r="N809" i="17"/>
  <c r="N812" i="17"/>
  <c r="C813" i="17"/>
  <c r="D813" i="17"/>
  <c r="E813" i="17"/>
  <c r="E833" i="17" s="1"/>
  <c r="F813" i="17"/>
  <c r="G813" i="17"/>
  <c r="H813" i="17"/>
  <c r="I813" i="17"/>
  <c r="K813" i="17"/>
  <c r="N813" i="17"/>
  <c r="N814" i="17"/>
  <c r="N815" i="17"/>
  <c r="N816" i="17"/>
  <c r="N817" i="17"/>
  <c r="N818" i="17"/>
  <c r="N819" i="17"/>
  <c r="N820" i="17"/>
  <c r="N821" i="17"/>
  <c r="N822" i="17"/>
  <c r="N823" i="17"/>
  <c r="N824" i="17"/>
  <c r="N825" i="17"/>
  <c r="N826" i="17"/>
  <c r="N827" i="17"/>
  <c r="N828" i="17"/>
  <c r="N831" i="17"/>
  <c r="C832" i="17"/>
  <c r="D832" i="17"/>
  <c r="E832" i="17"/>
  <c r="F832" i="17"/>
  <c r="G832" i="17"/>
  <c r="H832" i="17"/>
  <c r="I832" i="17"/>
  <c r="K832" i="17"/>
  <c r="N832" i="17"/>
  <c r="D833" i="17"/>
  <c r="J833" i="17"/>
  <c r="N853" i="17"/>
  <c r="N873" i="17"/>
  <c r="N894" i="17" s="1"/>
  <c r="N893" i="17"/>
  <c r="M7" i="16"/>
  <c r="M8" i="16"/>
  <c r="B9" i="16"/>
  <c r="C9" i="16"/>
  <c r="D9" i="16"/>
  <c r="M10" i="16"/>
  <c r="M11" i="16"/>
  <c r="M12" i="16"/>
  <c r="B13" i="16"/>
  <c r="C13" i="16"/>
  <c r="D13" i="16"/>
  <c r="E13" i="16"/>
  <c r="H13" i="16"/>
  <c r="M14" i="16"/>
  <c r="M15" i="16"/>
  <c r="M16" i="16"/>
  <c r="B17" i="16"/>
  <c r="C17" i="16"/>
  <c r="D17" i="16"/>
  <c r="E17" i="16"/>
  <c r="H17" i="16"/>
  <c r="M18" i="16"/>
  <c r="M19" i="16"/>
  <c r="M20" i="16"/>
  <c r="B21" i="16"/>
  <c r="C21" i="16"/>
  <c r="D21" i="16"/>
  <c r="E21" i="16"/>
  <c r="H21" i="16"/>
  <c r="J21" i="16"/>
  <c r="M22" i="16"/>
  <c r="M23" i="16"/>
  <c r="M24" i="16"/>
  <c r="B25" i="16"/>
  <c r="C25" i="16"/>
  <c r="D25" i="16"/>
  <c r="E25" i="16"/>
  <c r="H25" i="16"/>
  <c r="J25" i="16"/>
  <c r="M26" i="16"/>
  <c r="M27" i="16"/>
  <c r="M28" i="16"/>
  <c r="B29" i="16"/>
  <c r="C29" i="16"/>
  <c r="D29" i="16"/>
  <c r="E29" i="16"/>
  <c r="H29" i="16"/>
  <c r="J29" i="16"/>
  <c r="M30" i="16"/>
  <c r="M31" i="16"/>
  <c r="M32" i="16"/>
  <c r="B33" i="16"/>
  <c r="C33" i="16"/>
  <c r="D33" i="16"/>
  <c r="E33" i="16"/>
  <c r="H33" i="16"/>
  <c r="I33" i="16"/>
  <c r="J33" i="16"/>
  <c r="L33" i="16"/>
  <c r="M34" i="16"/>
  <c r="M35" i="16"/>
  <c r="M36" i="16"/>
  <c r="B37" i="16"/>
  <c r="C37" i="16"/>
  <c r="D37" i="16"/>
  <c r="E37" i="16"/>
  <c r="H37" i="16"/>
  <c r="I37" i="16"/>
  <c r="J37" i="16"/>
  <c r="K37" i="16"/>
  <c r="L37" i="16"/>
  <c r="M38" i="16"/>
  <c r="M39" i="16"/>
  <c r="M40" i="16"/>
  <c r="B41" i="16"/>
  <c r="C41" i="16"/>
  <c r="D41" i="16"/>
  <c r="E41" i="16"/>
  <c r="H41" i="16"/>
  <c r="I41" i="16"/>
  <c r="J41" i="16"/>
  <c r="K41" i="16"/>
  <c r="L41" i="16"/>
  <c r="M42" i="16"/>
  <c r="M43" i="16"/>
  <c r="M44" i="16"/>
  <c r="B45" i="16"/>
  <c r="C45" i="16"/>
  <c r="D45" i="16"/>
  <c r="E45" i="16"/>
  <c r="G45" i="16"/>
  <c r="H45" i="16"/>
  <c r="I45" i="16"/>
  <c r="J45" i="16"/>
  <c r="K45" i="16"/>
  <c r="L45" i="16"/>
  <c r="M46" i="16"/>
  <c r="M47" i="16"/>
  <c r="M48" i="16"/>
  <c r="B49" i="16"/>
  <c r="C49" i="16"/>
  <c r="D49" i="16"/>
  <c r="E49" i="16"/>
  <c r="G49" i="16"/>
  <c r="H49" i="16"/>
  <c r="I49" i="16"/>
  <c r="J49" i="16"/>
  <c r="K49" i="16"/>
  <c r="L49" i="16"/>
  <c r="M50" i="16"/>
  <c r="M51" i="16"/>
  <c r="M52" i="16"/>
  <c r="B53" i="16"/>
  <c r="C53" i="16"/>
  <c r="D53" i="16"/>
  <c r="E53" i="16"/>
  <c r="G53" i="16"/>
  <c r="H53" i="16"/>
  <c r="I53" i="16"/>
  <c r="J53" i="16"/>
  <c r="K53" i="16"/>
  <c r="L53" i="16"/>
  <c r="M54" i="16"/>
  <c r="M55" i="16"/>
  <c r="M56" i="16"/>
  <c r="B57" i="16"/>
  <c r="C57" i="16"/>
  <c r="D57" i="16"/>
  <c r="E57" i="16"/>
  <c r="F57" i="16"/>
  <c r="G57" i="16"/>
  <c r="H57" i="16"/>
  <c r="I57" i="16"/>
  <c r="J57" i="16"/>
  <c r="K57" i="16"/>
  <c r="L57" i="16"/>
  <c r="M58" i="16"/>
  <c r="M59" i="16"/>
  <c r="M60" i="16"/>
  <c r="B61" i="16"/>
  <c r="C61" i="16"/>
  <c r="D61" i="16"/>
  <c r="E61" i="16"/>
  <c r="F61" i="16"/>
  <c r="G61" i="16"/>
  <c r="H61" i="16"/>
  <c r="I61" i="16"/>
  <c r="J61" i="16"/>
  <c r="K61" i="16"/>
  <c r="L61" i="16"/>
  <c r="M62" i="16"/>
  <c r="M63" i="16"/>
  <c r="M64" i="16"/>
  <c r="B65" i="16"/>
  <c r="C65" i="16"/>
  <c r="D65" i="16"/>
  <c r="E65" i="16"/>
  <c r="F65" i="16"/>
  <c r="G65" i="16"/>
  <c r="H65" i="16"/>
  <c r="I65" i="16"/>
  <c r="J65" i="16"/>
  <c r="K65" i="16"/>
  <c r="L65" i="16"/>
  <c r="M66" i="16"/>
  <c r="M67" i="16"/>
  <c r="M68" i="16"/>
  <c r="B69" i="16"/>
  <c r="C69" i="16"/>
  <c r="D69" i="16"/>
  <c r="E69" i="16"/>
  <c r="F69" i="16"/>
  <c r="G69" i="16"/>
  <c r="H69" i="16"/>
  <c r="I69" i="16"/>
  <c r="J69" i="16"/>
  <c r="K69" i="16"/>
  <c r="L69" i="16"/>
  <c r="M70" i="16"/>
  <c r="M71" i="16"/>
  <c r="M72" i="16"/>
  <c r="B73" i="16"/>
  <c r="C73" i="16"/>
  <c r="D73" i="16"/>
  <c r="E73" i="16"/>
  <c r="F73" i="16"/>
  <c r="G73" i="16"/>
  <c r="H73" i="16"/>
  <c r="I73" i="16"/>
  <c r="J73" i="16"/>
  <c r="K73" i="16"/>
  <c r="L73" i="16"/>
  <c r="D71" i="11"/>
  <c r="C71" i="11"/>
  <c r="D70" i="4"/>
  <c r="C70" i="4"/>
  <c r="E70" i="5"/>
  <c r="D70" i="5"/>
  <c r="C70" i="5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S71" i="1"/>
  <c r="R71" i="1"/>
  <c r="Q71" i="1"/>
  <c r="N71" i="1"/>
  <c r="P71" i="1" s="1"/>
  <c r="M71" i="1"/>
  <c r="L71" i="1"/>
  <c r="K71" i="1"/>
  <c r="J71" i="1"/>
  <c r="I71" i="1"/>
  <c r="H71" i="1"/>
  <c r="G71" i="1"/>
  <c r="F71" i="1"/>
  <c r="E71" i="1"/>
  <c r="D71" i="1"/>
  <c r="C71" i="1"/>
  <c r="K70" i="1"/>
  <c r="K69" i="1"/>
  <c r="K68" i="1"/>
  <c r="J70" i="1"/>
  <c r="J69" i="1"/>
  <c r="J68" i="1"/>
  <c r="I70" i="1"/>
  <c r="M29" i="16" l="1"/>
  <c r="M9" i="16"/>
  <c r="M37" i="16"/>
  <c r="M21" i="16"/>
  <c r="M33" i="16"/>
  <c r="M13" i="16"/>
  <c r="M41" i="16"/>
  <c r="M69" i="16"/>
  <c r="M45" i="16"/>
  <c r="M25" i="16"/>
  <c r="M49" i="16"/>
  <c r="M65" i="16"/>
  <c r="M61" i="16"/>
  <c r="M17" i="16"/>
  <c r="M57" i="16"/>
  <c r="M53" i="16"/>
  <c r="M73" i="16"/>
  <c r="N424" i="17"/>
  <c r="N485" i="17"/>
  <c r="N601" i="17"/>
  <c r="N183" i="17"/>
  <c r="N794" i="17"/>
  <c r="N620" i="17"/>
  <c r="N659" i="17" s="1"/>
  <c r="N240" i="17"/>
  <c r="N241" i="17" s="1"/>
  <c r="N581" i="17"/>
  <c r="C717" i="17"/>
  <c r="N717" i="17" s="1"/>
  <c r="C424" i="17"/>
  <c r="C363" i="17"/>
  <c r="N363" i="17" s="1"/>
  <c r="N301" i="17"/>
  <c r="N302" i="17" s="1"/>
  <c r="D775" i="17"/>
  <c r="O71" i="1"/>
  <c r="O70" i="1" l="1"/>
  <c r="P70" i="1"/>
  <c r="R70" i="1"/>
  <c r="O68" i="1"/>
  <c r="P68" i="1"/>
  <c r="R68" i="1"/>
  <c r="O69" i="1"/>
  <c r="P69" i="1"/>
  <c r="R69" i="1"/>
  <c r="E60" i="1"/>
  <c r="E63" i="1" s="1"/>
  <c r="D67" i="11"/>
  <c r="C67" i="11"/>
  <c r="D63" i="11"/>
  <c r="C63" i="11"/>
  <c r="D59" i="11"/>
  <c r="C59" i="11"/>
  <c r="D66" i="4"/>
  <c r="C66" i="4"/>
  <c r="D62" i="4"/>
  <c r="C62" i="4"/>
  <c r="D58" i="4"/>
  <c r="C58" i="4"/>
  <c r="E66" i="5"/>
  <c r="D66" i="5"/>
  <c r="C66" i="5"/>
  <c r="E62" i="5"/>
  <c r="D62" i="5"/>
  <c r="C62" i="5"/>
  <c r="E58" i="5"/>
  <c r="D58" i="5"/>
  <c r="C58" i="5"/>
  <c r="E54" i="5"/>
  <c r="D54" i="5"/>
  <c r="C54" i="5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S67" i="1"/>
  <c r="S63" i="1"/>
  <c r="S59" i="1"/>
  <c r="Q67" i="1"/>
  <c r="Q63" i="1"/>
  <c r="Q59" i="1"/>
  <c r="N67" i="1"/>
  <c r="N63" i="1"/>
  <c r="N59" i="1"/>
  <c r="M67" i="1"/>
  <c r="M63" i="1"/>
  <c r="M59" i="1"/>
  <c r="L67" i="1"/>
  <c r="L63" i="1"/>
  <c r="L59" i="1"/>
  <c r="K67" i="1"/>
  <c r="K63" i="1"/>
  <c r="K59" i="1"/>
  <c r="H67" i="1"/>
  <c r="H63" i="1"/>
  <c r="H59" i="1"/>
  <c r="C67" i="1"/>
  <c r="C63" i="1"/>
  <c r="C59" i="1"/>
  <c r="D67" i="1"/>
  <c r="D63" i="1"/>
  <c r="D59" i="1"/>
  <c r="F67" i="1"/>
  <c r="F63" i="1"/>
  <c r="F59" i="1"/>
  <c r="E67" i="1"/>
  <c r="E59" i="1"/>
  <c r="G67" i="1"/>
  <c r="G59" i="1"/>
  <c r="G63" i="1"/>
  <c r="J59" i="1"/>
  <c r="J55" i="1"/>
  <c r="J51" i="1"/>
  <c r="J47" i="1"/>
  <c r="J39" i="1"/>
  <c r="J35" i="1"/>
  <c r="J31" i="1"/>
  <c r="J27" i="1"/>
  <c r="J23" i="1"/>
  <c r="J19" i="1"/>
  <c r="J66" i="1"/>
  <c r="J65" i="1"/>
  <c r="J62" i="1"/>
  <c r="J63" i="1" s="1"/>
  <c r="J64" i="1"/>
  <c r="O64" i="1"/>
  <c r="P64" i="1"/>
  <c r="R64" i="1"/>
  <c r="O65" i="1"/>
  <c r="P65" i="1"/>
  <c r="R65" i="1"/>
  <c r="O66" i="1"/>
  <c r="P66" i="1"/>
  <c r="R66" i="1"/>
  <c r="B95" i="1"/>
  <c r="B97" i="7"/>
  <c r="B75" i="5"/>
  <c r="B78" i="11"/>
  <c r="B75" i="4"/>
  <c r="D55" i="11"/>
  <c r="C55" i="11"/>
  <c r="D51" i="11"/>
  <c r="C51" i="1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54" i="4"/>
  <c r="C54" i="4"/>
  <c r="D50" i="4"/>
  <c r="C50" i="4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R62" i="1"/>
  <c r="P62" i="1"/>
  <c r="O62" i="1"/>
  <c r="R61" i="1"/>
  <c r="P61" i="1"/>
  <c r="O61" i="1"/>
  <c r="R60" i="1"/>
  <c r="P60" i="1"/>
  <c r="O60" i="1"/>
  <c r="R58" i="1"/>
  <c r="P58" i="1"/>
  <c r="O58" i="1"/>
  <c r="R57" i="1"/>
  <c r="P57" i="1"/>
  <c r="O57" i="1"/>
  <c r="R56" i="1"/>
  <c r="P56" i="1"/>
  <c r="O56" i="1"/>
  <c r="S55" i="1"/>
  <c r="Q55" i="1"/>
  <c r="N55" i="1"/>
  <c r="M55" i="1"/>
  <c r="L55" i="1"/>
  <c r="K55" i="1"/>
  <c r="H55" i="1"/>
  <c r="G55" i="1"/>
  <c r="F55" i="1"/>
  <c r="E55" i="1"/>
  <c r="D55" i="1"/>
  <c r="C55" i="1"/>
  <c r="R54" i="1"/>
  <c r="P54" i="1"/>
  <c r="O54" i="1"/>
  <c r="R53" i="1"/>
  <c r="P53" i="1"/>
  <c r="O53" i="1"/>
  <c r="R52" i="1"/>
  <c r="P52" i="1"/>
  <c r="O52" i="1"/>
  <c r="I52" i="1"/>
  <c r="I53" i="1" s="1"/>
  <c r="I54" i="1" s="1"/>
  <c r="I55" i="1" s="1"/>
  <c r="S51" i="1"/>
  <c r="Q51" i="1"/>
  <c r="N51" i="1"/>
  <c r="M51" i="1"/>
  <c r="L51" i="1"/>
  <c r="K51" i="1"/>
  <c r="I51" i="1"/>
  <c r="H51" i="1"/>
  <c r="G51" i="1"/>
  <c r="F51" i="1"/>
  <c r="E51" i="1"/>
  <c r="D51" i="1"/>
  <c r="C51" i="1"/>
  <c r="R50" i="1"/>
  <c r="P50" i="1"/>
  <c r="O50" i="1"/>
  <c r="R49" i="1"/>
  <c r="P49" i="1"/>
  <c r="O49" i="1"/>
  <c r="R48" i="1"/>
  <c r="P48" i="1"/>
  <c r="O48" i="1"/>
  <c r="S47" i="1"/>
  <c r="Q47" i="1"/>
  <c r="N47" i="1"/>
  <c r="M47" i="1"/>
  <c r="L47" i="1"/>
  <c r="K47" i="1"/>
  <c r="I47" i="1"/>
  <c r="H47" i="1"/>
  <c r="G47" i="1"/>
  <c r="F47" i="1"/>
  <c r="E47" i="1"/>
  <c r="D47" i="1"/>
  <c r="C47" i="1"/>
  <c r="R46" i="1"/>
  <c r="P46" i="1"/>
  <c r="O46" i="1"/>
  <c r="R45" i="1"/>
  <c r="P45" i="1"/>
  <c r="O45" i="1"/>
  <c r="R44" i="1"/>
  <c r="P44" i="1"/>
  <c r="O44" i="1"/>
  <c r="S43" i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R42" i="1"/>
  <c r="P42" i="1"/>
  <c r="O42" i="1"/>
  <c r="R41" i="1"/>
  <c r="P41" i="1"/>
  <c r="O41" i="1"/>
  <c r="R40" i="1"/>
  <c r="P40" i="1"/>
  <c r="O40" i="1"/>
  <c r="S39" i="1"/>
  <c r="Q39" i="1"/>
  <c r="N39" i="1"/>
  <c r="M39" i="1"/>
  <c r="L39" i="1"/>
  <c r="K39" i="1"/>
  <c r="I39" i="1"/>
  <c r="H39" i="1"/>
  <c r="G39" i="1"/>
  <c r="F39" i="1"/>
  <c r="E39" i="1"/>
  <c r="D39" i="1"/>
  <c r="C39" i="1"/>
  <c r="R38" i="1"/>
  <c r="P38" i="1"/>
  <c r="O38" i="1"/>
  <c r="R37" i="1"/>
  <c r="P37" i="1"/>
  <c r="O37" i="1"/>
  <c r="R36" i="1"/>
  <c r="P36" i="1"/>
  <c r="O36" i="1"/>
  <c r="S35" i="1"/>
  <c r="Q35" i="1"/>
  <c r="N35" i="1"/>
  <c r="M35" i="1"/>
  <c r="L35" i="1"/>
  <c r="K35" i="1"/>
  <c r="I35" i="1"/>
  <c r="H35" i="1"/>
  <c r="G35" i="1"/>
  <c r="F35" i="1"/>
  <c r="E35" i="1"/>
  <c r="D35" i="1"/>
  <c r="C35" i="1"/>
  <c r="R34" i="1"/>
  <c r="P34" i="1"/>
  <c r="O34" i="1"/>
  <c r="R33" i="1"/>
  <c r="P33" i="1"/>
  <c r="O33" i="1"/>
  <c r="R32" i="1"/>
  <c r="P32" i="1"/>
  <c r="O32" i="1"/>
  <c r="S31" i="1"/>
  <c r="Q31" i="1"/>
  <c r="N31" i="1"/>
  <c r="M31" i="1"/>
  <c r="L31" i="1"/>
  <c r="K31" i="1"/>
  <c r="I31" i="1"/>
  <c r="H31" i="1"/>
  <c r="G31" i="1"/>
  <c r="F31" i="1"/>
  <c r="E31" i="1"/>
  <c r="D31" i="1"/>
  <c r="C31" i="1"/>
  <c r="R30" i="1"/>
  <c r="P30" i="1"/>
  <c r="O30" i="1"/>
  <c r="R29" i="1"/>
  <c r="P29" i="1"/>
  <c r="O29" i="1"/>
  <c r="R28" i="1"/>
  <c r="P28" i="1"/>
  <c r="O28" i="1"/>
  <c r="S27" i="1"/>
  <c r="Q27" i="1"/>
  <c r="N27" i="1"/>
  <c r="M27" i="1"/>
  <c r="L27" i="1"/>
  <c r="K27" i="1"/>
  <c r="I27" i="1"/>
  <c r="H27" i="1"/>
  <c r="G27" i="1"/>
  <c r="F27" i="1"/>
  <c r="E27" i="1"/>
  <c r="D27" i="1"/>
  <c r="C27" i="1"/>
  <c r="R26" i="1"/>
  <c r="P26" i="1"/>
  <c r="O26" i="1"/>
  <c r="R25" i="1"/>
  <c r="P25" i="1"/>
  <c r="O25" i="1"/>
  <c r="R24" i="1"/>
  <c r="P24" i="1"/>
  <c r="O24" i="1"/>
  <c r="S23" i="1"/>
  <c r="Q23" i="1"/>
  <c r="N23" i="1"/>
  <c r="M23" i="1"/>
  <c r="L23" i="1"/>
  <c r="K23" i="1"/>
  <c r="I23" i="1"/>
  <c r="H23" i="1"/>
  <c r="G23" i="1"/>
  <c r="F23" i="1"/>
  <c r="E23" i="1"/>
  <c r="D23" i="1"/>
  <c r="C23" i="1"/>
  <c r="R22" i="1"/>
  <c r="P22" i="1"/>
  <c r="O22" i="1"/>
  <c r="R21" i="1"/>
  <c r="P21" i="1"/>
  <c r="O21" i="1"/>
  <c r="R20" i="1"/>
  <c r="P20" i="1"/>
  <c r="O20" i="1"/>
  <c r="S19" i="1"/>
  <c r="Q19" i="1"/>
  <c r="N19" i="1"/>
  <c r="M19" i="1"/>
  <c r="L19" i="1"/>
  <c r="K19" i="1"/>
  <c r="I19" i="1"/>
  <c r="H19" i="1"/>
  <c r="G19" i="1"/>
  <c r="F19" i="1"/>
  <c r="E19" i="1"/>
  <c r="D19" i="1"/>
  <c r="C19" i="1"/>
  <c r="R18" i="1"/>
  <c r="P18" i="1"/>
  <c r="O18" i="1"/>
  <c r="R17" i="1"/>
  <c r="P17" i="1"/>
  <c r="O17" i="1"/>
  <c r="R16" i="1"/>
  <c r="P16" i="1"/>
  <c r="O16" i="1"/>
  <c r="S15" i="1"/>
  <c r="Q15" i="1"/>
  <c r="P15" i="1"/>
  <c r="O15" i="1"/>
  <c r="I15" i="1"/>
  <c r="H15" i="1"/>
  <c r="R14" i="1"/>
  <c r="P14" i="1"/>
  <c r="O14" i="1"/>
  <c r="R13" i="1"/>
  <c r="P13" i="1"/>
  <c r="O13" i="1"/>
  <c r="R12" i="1"/>
  <c r="P12" i="1"/>
  <c r="O12" i="1"/>
  <c r="S11" i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R10" i="1"/>
  <c r="P10" i="1"/>
  <c r="O10" i="1"/>
  <c r="R9" i="1"/>
  <c r="P9" i="1"/>
  <c r="O9" i="1"/>
  <c r="R8" i="1"/>
  <c r="P8" i="1"/>
  <c r="O8" i="1"/>
  <c r="S7" i="1"/>
  <c r="Q7" i="1"/>
  <c r="N7" i="1"/>
  <c r="M7" i="1"/>
  <c r="L7" i="1"/>
  <c r="K7" i="1"/>
  <c r="J7" i="1"/>
  <c r="I7" i="1"/>
  <c r="H7" i="1"/>
  <c r="G7" i="1"/>
  <c r="F7" i="1"/>
  <c r="E7" i="1"/>
  <c r="D7" i="1"/>
  <c r="C7" i="1"/>
  <c r="R6" i="1"/>
  <c r="P6" i="1"/>
  <c r="O6" i="1"/>
  <c r="R5" i="1"/>
  <c r="P5" i="1"/>
  <c r="O5" i="1"/>
  <c r="R47" i="1" l="1"/>
  <c r="O59" i="1"/>
  <c r="O7" i="1"/>
  <c r="R63" i="1"/>
  <c r="J67" i="1"/>
  <c r="P63" i="1"/>
  <c r="O63" i="1"/>
  <c r="R15" i="1"/>
  <c r="R31" i="1"/>
  <c r="R11" i="1"/>
  <c r="R43" i="1"/>
  <c r="P55" i="1"/>
  <c r="P67" i="1"/>
  <c r="P47" i="1"/>
  <c r="P39" i="1"/>
  <c r="O51" i="1"/>
  <c r="O43" i="1"/>
  <c r="R51" i="1"/>
  <c r="R35" i="1"/>
  <c r="R19" i="1"/>
  <c r="P31" i="1"/>
  <c r="R39" i="1"/>
  <c r="R59" i="1"/>
  <c r="O35" i="1"/>
  <c r="O19" i="1"/>
  <c r="R27" i="1"/>
  <c r="R7" i="1"/>
  <c r="P23" i="1"/>
  <c r="P11" i="1"/>
  <c r="R23" i="1"/>
  <c r="P59" i="1"/>
  <c r="P43" i="1"/>
  <c r="P51" i="1"/>
  <c r="P7" i="1"/>
  <c r="P19" i="1"/>
  <c r="P27" i="1"/>
  <c r="P35" i="1"/>
  <c r="O31" i="1"/>
  <c r="O39" i="1"/>
  <c r="O47" i="1"/>
  <c r="O55" i="1"/>
  <c r="O67" i="1"/>
  <c r="O11" i="1"/>
  <c r="R55" i="1"/>
  <c r="R67" i="1"/>
  <c r="I56" i="1"/>
  <c r="I57" i="1" s="1"/>
  <c r="I58" i="1" s="1"/>
  <c r="I59" i="1" s="1"/>
  <c r="O27" i="1"/>
  <c r="O23" i="1"/>
  <c r="I60" i="1" l="1"/>
  <c r="I61" i="1" s="1"/>
  <c r="I62" i="1" s="1"/>
  <c r="I63" i="1" l="1"/>
  <c r="I64" i="1"/>
  <c r="I65" i="1" s="1"/>
  <c r="I66" i="1" s="1"/>
  <c r="I68" i="1" s="1"/>
  <c r="I69" i="1" s="1"/>
  <c r="I67" i="1" l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E32" authorId="0" shapeId="0" xr:uid="{2BC1B9A8-AA58-491D-BC67-6631C903714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 WhatsApp</t>
        </r>
      </text>
    </comment>
    <comment ref="F54" authorId="1" shapeId="0" xr:uid="{4EF8F53D-16F6-4CB5-B3FC-C5C79524DD20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H49" authorId="0" shapeId="0" xr:uid="{CF5B35ED-2B96-47AE-B476-DE53A0EF448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0" authorId="0" shapeId="0" xr:uid="{4F7FC761-B68E-40F5-B99A-EAA07CC11B7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1" authorId="0" shapeId="0" xr:uid="{ADCB737F-81DB-4569-86AE-34CFCA6C7CD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2" authorId="0" shapeId="0" xr:uid="{6A75C5F7-D781-4F50-AAC7-D84423AB6045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5" authorId="0" shapeId="0" xr:uid="{A09AF624-467F-4897-8FD6-1B2BD27C61B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6" authorId="0" shapeId="0" xr:uid="{ED6B1754-DB0D-4098-9BE0-8CEE024B499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73" authorId="0" shapeId="0" xr:uid="{48FDECBA-9778-49D4-A987-91FC010860D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H74" authorId="0" shapeId="0" xr:uid="{7155963D-12C4-44FC-BD6B-BB00F39BCA7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H81" authorId="0" shapeId="0" xr:uid="{73340E42-F1D3-4E03-96D7-FB081902246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82" authorId="0" shapeId="0" xr:uid="{5EC16ED9-3142-4115-B9E6-4C37C728C29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83" authorId="0" shapeId="0" xr:uid="{70FF24A2-A4DA-4924-A3E2-995B2B8A6A6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84" authorId="0" shapeId="0" xr:uid="{BA91B707-D2E4-4F87-85FF-7948CE2AC22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87" authorId="0" shapeId="0" xr:uid="{D7032600-60D6-4BF3-B329-4835D333B93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Las encuestas recibidas si se consideran para el cálculo general del trimestre.</t>
        </r>
      </text>
    </comment>
    <comment ref="H88" authorId="0" shapeId="0" xr:uid="{F67F83E2-354B-4F51-8106-2C8B69CA228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89" authorId="0" shapeId="0" xr:uid="{26E2773E-3959-4CE7-9E0B-7EFADE24272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90" authorId="0" shapeId="0" xr:uid="{B51E8184-09E8-4D09-8EDB-2669DF24037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1" authorId="0" shapeId="0" xr:uid="{6B001A1F-3860-447A-9CEA-E6F720C6A3C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2" authorId="0" shapeId="0" xr:uid="{294EA950-DA36-4D13-8EBB-D64E242E687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5" authorId="0" shapeId="0" xr:uid="{3EF9EE54-D597-495E-BCA8-6AEA63B7C5F4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6" authorId="0" shapeId="0" xr:uid="{9A221354-447B-41BC-955F-4AB23CE85F4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7" authorId="0" shapeId="0" xr:uid="{4313B516-4AC8-4E92-8ABC-C624D878326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H98" authorId="0" shapeId="0" xr:uid="{EECB3E75-07E0-45AE-A68E-7A7BA9358C4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<sst xmlns="http://schemas.openxmlformats.org/spreadsheetml/2006/main" count="6051" uniqueCount="217">
  <si>
    <t>Fecha</t>
  </si>
  <si>
    <t>Presencial</t>
  </si>
  <si>
    <t>Correo</t>
  </si>
  <si>
    <t>Teléfono</t>
  </si>
  <si>
    <t>Chat</t>
  </si>
  <si>
    <t>WhatsApp</t>
  </si>
  <si>
    <t>Atención Virtual</t>
  </si>
  <si>
    <t>Redes Sociales</t>
  </si>
  <si>
    <t>Total</t>
  </si>
  <si>
    <t>-</t>
  </si>
  <si>
    <t>Total bimestral</t>
  </si>
  <si>
    <t>Total Trimestral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</si>
  <si>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</si>
  <si>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</si>
  <si>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</si>
  <si>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</si>
  <si>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</si>
  <si>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</si>
  <si>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</si>
  <si>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</si>
  <si>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</si>
  <si>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</si>
  <si>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</si>
  <si>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</si>
  <si>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</si>
  <si>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</si>
  <si>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</si>
  <si>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</si>
  <si>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</si>
  <si>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</si>
  <si>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</si>
  <si>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</si>
  <si>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</si>
  <si>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</si>
  <si>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</si>
  <si>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</si>
  <si>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</si>
  <si>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</si>
  <si>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</si>
  <si>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</si>
  <si>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</si>
  <si>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</si>
  <si>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</si>
  <si>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</si>
  <si>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Consultas Bancamérica</t>
  </si>
  <si>
    <t>ENCUESTA DE SATISFACCIÓN</t>
  </si>
  <si>
    <t>Concepto</t>
  </si>
  <si>
    <t>WhasApp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</si>
  <si>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</si>
  <si>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</si>
  <si>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</si>
  <si>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</si>
  <si>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</si>
  <si>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</si>
  <si>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</si>
  <si>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</si>
  <si>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</si>
  <si>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</si>
  <si>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</si>
  <si>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</si>
  <si>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</si>
  <si>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</si>
  <si>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</si>
  <si>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Índice de Satisfacción del Usuario</t>
  </si>
  <si>
    <t>Indice de Esfuerzo del Usuario</t>
  </si>
  <si>
    <t xml:space="preserve">La cantidad de encuestas completadas en el canal de RRSS no fue representativa.  </t>
  </si>
  <si>
    <t>Las encuestas recibidas si se consideran para el cálculo general del trimestre.</t>
  </si>
  <si>
    <t>Reclamaciones atendidas por PROUSUARIO por estatus, tipo de decisión y montos instruidos a devolver a favor del usuario, según mes. Agosto 2020-Junio 2022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</si>
  <si>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</si>
  <si>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</si>
  <si>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</si>
  <si>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</si>
  <si>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</si>
  <si>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</si>
  <si>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</si>
  <si>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</si>
  <si>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</si>
  <si>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</si>
  <si>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</si>
  <si>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</si>
  <si>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</si>
  <si>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</si>
  <si>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</si>
  <si>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</si>
  <si>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</si>
  <si>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</si>
  <si>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</si>
  <si>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</si>
  <si>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</si>
  <si>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</si>
  <si>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</si>
  <si>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</si>
  <si>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</si>
  <si>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</si>
  <si>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</si>
  <si>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</si>
  <si>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</si>
  <si>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</si>
  <si>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</si>
  <si>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</si>
  <si>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</si>
  <si>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</si>
  <si>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</si>
  <si>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</si>
  <si>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</si>
  <si>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</si>
  <si>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</si>
  <si>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</si>
  <si>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</si>
  <si>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</si>
  <si>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</si>
  <si>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</si>
  <si>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</si>
  <si>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</si>
  <si>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</si>
  <si>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</si>
  <si>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</si>
  <si>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</si>
  <si>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</si>
  <si>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</si>
  <si>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</si>
  <si>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</si>
  <si>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</si>
  <si>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</si>
  <si>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</si>
  <si>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</si>
  <si>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</si>
  <si>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</si>
  <si>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</si>
  <si>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</si>
  <si>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</si>
  <si>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</si>
  <si>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</si>
  <si>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</si>
  <si>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</si>
  <si>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</si>
  <si>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</si>
  <si>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</si>
  <si>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</si>
  <si>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</si>
  <si>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</si>
  <si>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</si>
  <si>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</si>
  <si>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</si>
  <si>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</si>
  <si>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</si>
  <si>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</si>
  <si>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</si>
  <si>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</si>
  <si>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</si>
  <si>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</si>
  <si>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</si>
  <si>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</si>
  <si>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</si>
  <si>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</si>
  <si>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</si>
  <si>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</si>
  <si>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</si>
  <si>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</si>
  <si>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</si>
  <si>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</si>
  <si>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</si>
  <si>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</si>
  <si>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</si>
  <si>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</si>
  <si>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</si>
  <si>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</si>
  <si>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</si>
  <si>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</si>
  <si>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</si>
  <si>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</si>
  <si>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</si>
  <si>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</si>
  <si>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</si>
  <si>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</si>
  <si>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</si>
  <si>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</si>
  <si>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</si>
  <si>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</si>
  <si>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</si>
  <si>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</si>
  <si>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</si>
  <si>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</si>
  <si>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</si>
  <si>
    <t>Tiempo de Respuesta</t>
  </si>
  <si>
    <t>T2 2023</t>
  </si>
  <si>
    <t>T3 2023</t>
  </si>
  <si>
    <t>T4 2023</t>
  </si>
  <si>
    <t>T1 2024</t>
  </si>
  <si>
    <t>Promedio del tiempo que se tomó responder las reclamaciones del período.</t>
  </si>
  <si>
    <t>N/A</t>
  </si>
  <si>
    <t>Promedio del tiempo que se tomó responder las solicitudes del período.</t>
  </si>
  <si>
    <t>T2 2024</t>
  </si>
  <si>
    <t>T3 2024</t>
  </si>
  <si>
    <t>El canal de consulta por ChatBot WhatsApp comenzó en junio 2022</t>
  </si>
  <si>
    <t>El canal de consulta por ChatBot Web comenzó en marzo 2023</t>
  </si>
  <si>
    <t>El canal de consulta por página web comenzó en 2022</t>
  </si>
  <si>
    <t>El canal de IVR comenzó en mayo 2021</t>
  </si>
  <si>
    <t>Aug 2024</t>
  </si>
  <si>
    <t>ChatBot Web</t>
  </si>
  <si>
    <t>ChatBot WhatsApp</t>
  </si>
  <si>
    <t>Consultas Página Web</t>
  </si>
  <si>
    <t>IVR</t>
  </si>
  <si>
    <t xml:space="preserve">                      AUTO SERVICIO</t>
  </si>
  <si>
    <t xml:space="preserve">                                    CONTACTOS CON REPRESENTANTES DE ATENCIÓN AL USUARIO                                </t>
  </si>
  <si>
    <t>Dinero busca dueño</t>
  </si>
  <si>
    <t>App ProUsuario</t>
  </si>
  <si>
    <t>agos 2024</t>
  </si>
  <si>
    <t>_</t>
  </si>
  <si>
    <t>Atención virtual</t>
  </si>
  <si>
    <t>2do  trimestre 2024</t>
  </si>
  <si>
    <t>Agos 2024</t>
  </si>
  <si>
    <t>En enero 2024 cambió la meta de satisfacción de los usuarios de 80% a 90%</t>
  </si>
  <si>
    <t>Las encuestas del canal de atención virtual se comenzaron a medir en abril 2024</t>
  </si>
  <si>
    <t>3er trimestre 2024</t>
  </si>
  <si>
    <t>3er  trimestre 2024</t>
  </si>
  <si>
    <t xml:space="preserve"> AUTO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</si>
</sst>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rgb="FFFFFFFF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2"/>
      <name val="Calibri"/>
      <family val="2"/>
      <scheme val="minor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5C8091"/>
        <bgColor rgb="FF000000"/>
      </patternFill>
    </fill>
    <fill>
      <patternFill patternType="solid">
        <fgColor rgb="FFDAEEF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334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4" fontId="7" fillId="5" borderId="12" xfId="0" applyNumberFormat="1" applyFont="1" applyFill="1" applyBorder="1" applyAlignment="1">
      <alignment horizontal="right" vertical="top" indent="1"/>
    </xf>
    <xf numFmtId="164" fontId="7" fillId="5" borderId="1" xfId="0" applyNumberFormat="1" applyFont="1" applyFill="1" applyBorder="1" applyAlignment="1">
      <alignment horizontal="right" vertical="top" indent="1"/>
    </xf>
    <xf numFmtId="165" fontId="9" fillId="5" borderId="12" xfId="0" applyNumberFormat="1" applyFont="1" applyFill="1" applyBorder="1"/>
    <xf numFmtId="165" fontId="9" fillId="0" borderId="12" xfId="0" applyNumberFormat="1" applyFont="1" applyBorder="1"/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0" fontId="9" fillId="3" borderId="1" xfId="0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9" fontId="9" fillId="3" borderId="15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left" vertical="top"/>
    </xf>
    <xf numFmtId="0" fontId="9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right" indent="1"/>
    </xf>
    <xf numFmtId="165" fontId="9" fillId="3" borderId="1" xfId="1" applyNumberFormat="1" applyFont="1" applyFill="1" applyBorder="1"/>
    <xf numFmtId="0" fontId="7" fillId="0" borderId="0" xfId="0" applyFont="1"/>
    <xf numFmtId="165" fontId="9" fillId="3" borderId="12" xfId="1" applyNumberFormat="1" applyFont="1" applyFill="1" applyBorder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5" fontId="9" fillId="0" borderId="1" xfId="1" applyNumberFormat="1" applyFont="1" applyBorder="1" applyAlignment="1">
      <alignment horizontal="right"/>
    </xf>
    <xf numFmtId="164" fontId="7" fillId="8" borderId="1" xfId="0" applyNumberFormat="1" applyFont="1" applyFill="1" applyBorder="1" applyAlignment="1">
      <alignment horizontal="right" indent="1"/>
    </xf>
    <xf numFmtId="0" fontId="7" fillId="8" borderId="1" xfId="4" applyFont="1" applyFill="1" applyBorder="1"/>
    <xf numFmtId="165" fontId="7" fillId="8" borderId="1" xfId="1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4" applyNumberFormat="1" applyFont="1" applyFill="1" applyBorder="1" applyAlignment="1">
      <alignment horizontal="right" indent="1"/>
    </xf>
    <xf numFmtId="164" fontId="15" fillId="8" borderId="1" xfId="4" applyNumberFormat="1" applyFont="1" applyFill="1" applyBorder="1" applyAlignment="1">
      <alignment horizontal="right" indent="1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164" fontId="7" fillId="0" borderId="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/>
    </xf>
    <xf numFmtId="165" fontId="7" fillId="8" borderId="2" xfId="1" applyNumberFormat="1" applyFont="1" applyFill="1" applyBorder="1"/>
    <xf numFmtId="164" fontId="7" fillId="8" borderId="1" xfId="4" applyNumberFormat="1" applyFont="1" applyFill="1" applyBorder="1" applyAlignment="1">
      <alignment horizontal="right" indent="1"/>
    </xf>
    <xf numFmtId="0" fontId="7" fillId="8" borderId="1" xfId="0" applyFont="1" applyFill="1" applyBorder="1"/>
    <xf numFmtId="164" fontId="7" fillId="0" borderId="12" xfId="4" applyNumberFormat="1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3" fontId="0" fillId="0" borderId="0" xfId="0" applyNumberFormat="1"/>
    <xf numFmtId="9" fontId="9" fillId="0" borderId="0" xfId="3" applyFont="1"/>
    <xf numFmtId="9" fontId="9" fillId="0" borderId="0" xfId="0" applyNumberFormat="1" applyFont="1"/>
    <xf numFmtId="165" fontId="9" fillId="0" borderId="0" xfId="0" applyNumberFormat="1" applyFont="1" applyAlignment="1">
      <alignment horizontal="right"/>
    </xf>
    <xf numFmtId="9" fontId="9" fillId="0" borderId="0" xfId="3" applyFont="1" applyFill="1"/>
    <xf numFmtId="0" fontId="7" fillId="7" borderId="5" xfId="0" applyFont="1" applyFill="1" applyBorder="1" applyAlignment="1">
      <alignment horizontal="center" vertical="center" wrapText="1"/>
    </xf>
    <xf numFmtId="0" fontId="16" fillId="0" borderId="12" xfId="0" applyFont="1" applyBorder="1"/>
    <xf numFmtId="3" fontId="16" fillId="0" borderId="12" xfId="0" applyNumberFormat="1" applyFont="1" applyBorder="1"/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5" borderId="12" xfId="0" applyNumberFormat="1" applyFont="1" applyFill="1" applyBorder="1"/>
    <xf numFmtId="3" fontId="7" fillId="5" borderId="1" xfId="1" applyNumberFormat="1" applyFont="1" applyFill="1" applyBorder="1"/>
    <xf numFmtId="3" fontId="7" fillId="5" borderId="1" xfId="0" applyNumberFormat="1" applyFont="1" applyFill="1" applyBorder="1"/>
    <xf numFmtId="44" fontId="7" fillId="5" borderId="1" xfId="0" applyNumberFormat="1" applyFont="1" applyFill="1" applyBorder="1"/>
    <xf numFmtId="1" fontId="7" fillId="5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5" borderId="1" xfId="0" applyNumberFormat="1" applyFont="1" applyFill="1" applyBorder="1"/>
    <xf numFmtId="1" fontId="0" fillId="0" borderId="1" xfId="0" applyNumberFormat="1" applyBorder="1"/>
    <xf numFmtId="165" fontId="9" fillId="5" borderId="1" xfId="0" applyNumberFormat="1" applyFont="1" applyFill="1" applyBorder="1"/>
    <xf numFmtId="0" fontId="19" fillId="0" borderId="10" xfId="0" applyFont="1" applyBorder="1"/>
    <xf numFmtId="0" fontId="16" fillId="0" borderId="1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165" fontId="14" fillId="0" borderId="12" xfId="0" applyNumberFormat="1" applyFont="1" applyBorder="1" applyAlignment="1">
      <alignment horizontal="right"/>
    </xf>
    <xf numFmtId="3" fontId="9" fillId="0" borderId="0" xfId="0" applyNumberFormat="1" applyFont="1"/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center"/>
    </xf>
    <xf numFmtId="3" fontId="17" fillId="9" borderId="1" xfId="0" applyNumberFormat="1" applyFont="1" applyFill="1" applyBorder="1" applyAlignment="1">
      <alignment horizontal="center"/>
    </xf>
    <xf numFmtId="165" fontId="7" fillId="8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5" fontId="9" fillId="3" borderId="12" xfId="1" applyNumberFormat="1" applyFont="1" applyFill="1" applyBorder="1" applyAlignment="1">
      <alignment horizontal="center"/>
    </xf>
    <xf numFmtId="165" fontId="7" fillId="8" borderId="2" xfId="1" applyNumberFormat="1" applyFont="1" applyFill="1" applyBorder="1" applyAlignment="1">
      <alignment horizontal="center"/>
    </xf>
    <xf numFmtId="165" fontId="9" fillId="0" borderId="1" xfId="1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5" fontId="15" fillId="8" borderId="1" xfId="1" applyNumberFormat="1" applyFont="1" applyFill="1" applyBorder="1" applyAlignment="1">
      <alignment horizontal="center"/>
    </xf>
    <xf numFmtId="3" fontId="17" fillId="9" borderId="4" xfId="0" applyNumberFormat="1" applyFont="1" applyFill="1" applyBorder="1" applyAlignment="1">
      <alignment horizontal="right"/>
    </xf>
    <xf numFmtId="3" fontId="17" fillId="9" borderId="4" xfId="0" applyNumberFormat="1" applyFont="1" applyFill="1" applyBorder="1"/>
    <xf numFmtId="164" fontId="15" fillId="8" borderId="1" xfId="4" applyNumberFormat="1" applyFont="1" applyFill="1" applyBorder="1" applyAlignment="1">
      <alignment horizontal="center"/>
    </xf>
    <xf numFmtId="0" fontId="7" fillId="8" borderId="1" xfId="4" applyFont="1" applyFill="1" applyBorder="1" applyAlignment="1">
      <alignment horizontal="center"/>
    </xf>
    <xf numFmtId="3" fontId="16" fillId="0" borderId="4" xfId="0" applyNumberFormat="1" applyFont="1" applyBorder="1" applyAlignment="1">
      <alignment horizontal="right"/>
    </xf>
    <xf numFmtId="165" fontId="9" fillId="0" borderId="0" xfId="1" applyNumberFormat="1" applyFont="1" applyAlignment="1">
      <alignment horizontal="center"/>
    </xf>
    <xf numFmtId="3" fontId="17" fillId="9" borderId="1" xfId="0" applyNumberFormat="1" applyFont="1" applyFill="1" applyBorder="1" applyAlignment="1">
      <alignment horizontal="right"/>
    </xf>
    <xf numFmtId="0" fontId="9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6" fillId="0" borderId="5" xfId="0" applyFont="1" applyBorder="1"/>
    <xf numFmtId="9" fontId="9" fillId="3" borderId="1" xfId="3" applyFont="1" applyFill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9" fillId="3" borderId="0" xfId="0" applyFont="1" applyFill="1"/>
    <xf numFmtId="166" fontId="7" fillId="7" borderId="5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7" fillId="5" borderId="12" xfId="1" applyNumberFormat="1" applyFont="1" applyFill="1" applyBorder="1"/>
    <xf numFmtId="166" fontId="9" fillId="0" borderId="12" xfId="1" applyNumberFormat="1" applyFont="1" applyBorder="1"/>
    <xf numFmtId="164" fontId="4" fillId="0" borderId="0" xfId="0" applyNumberFormat="1" applyFont="1"/>
    <xf numFmtId="0" fontId="8" fillId="7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3" fontId="9" fillId="0" borderId="12" xfId="1" applyNumberFormat="1" applyFont="1" applyFill="1" applyBorder="1"/>
    <xf numFmtId="3" fontId="9" fillId="0" borderId="12" xfId="0" applyNumberFormat="1" applyFont="1" applyBorder="1"/>
    <xf numFmtId="166" fontId="9" fillId="0" borderId="12" xfId="1" applyNumberFormat="1" applyFont="1" applyFill="1" applyBorder="1"/>
    <xf numFmtId="9" fontId="9" fillId="0" borderId="12" xfId="0" applyNumberFormat="1" applyFont="1" applyBorder="1"/>
    <xf numFmtId="44" fontId="9" fillId="0" borderId="12" xfId="0" applyNumberFormat="1" applyFont="1" applyBorder="1"/>
    <xf numFmtId="0" fontId="9" fillId="0" borderId="12" xfId="0" applyFont="1" applyBorder="1" applyAlignment="1">
      <alignment horizontal="right"/>
    </xf>
    <xf numFmtId="2" fontId="9" fillId="0" borderId="0" xfId="0" applyNumberFormat="1" applyFont="1"/>
    <xf numFmtId="165" fontId="1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8" fillId="7" borderId="1" xfId="0" applyNumberFormat="1" applyFont="1" applyFill="1" applyBorder="1" applyAlignment="1">
      <alignment horizontal="right"/>
    </xf>
    <xf numFmtId="165" fontId="8" fillId="7" borderId="12" xfId="0" applyNumberFormat="1" applyFont="1" applyFill="1" applyBorder="1" applyAlignment="1">
      <alignment horizontal="right"/>
    </xf>
    <xf numFmtId="165" fontId="8" fillId="7" borderId="12" xfId="1" applyNumberFormat="1" applyFont="1" applyFill="1" applyBorder="1" applyAlignment="1">
      <alignment horizontal="right"/>
    </xf>
    <xf numFmtId="164" fontId="8" fillId="7" borderId="12" xfId="4" applyNumberFormat="1" applyFont="1" applyFill="1" applyBorder="1" applyAlignment="1">
      <alignment horizontal="center"/>
    </xf>
    <xf numFmtId="165" fontId="9" fillId="0" borderId="0" xfId="3" applyNumberFormat="1" applyFont="1" applyFill="1"/>
    <xf numFmtId="165" fontId="9" fillId="0" borderId="18" xfId="0" applyNumberFormat="1" applyFont="1" applyBorder="1" applyAlignment="1">
      <alignment horizontal="right"/>
    </xf>
    <xf numFmtId="165" fontId="9" fillId="0" borderId="19" xfId="0" applyNumberFormat="1" applyFont="1" applyBorder="1" applyAlignment="1">
      <alignment horizontal="right"/>
    </xf>
    <xf numFmtId="165" fontId="9" fillId="0" borderId="19" xfId="1" applyNumberFormat="1" applyFont="1" applyBorder="1" applyAlignment="1">
      <alignment horizontal="right"/>
    </xf>
    <xf numFmtId="165" fontId="14" fillId="0" borderId="19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center"/>
    </xf>
    <xf numFmtId="165" fontId="8" fillId="7" borderId="1" xfId="1" applyNumberFormat="1" applyFont="1" applyFill="1" applyBorder="1" applyAlignment="1">
      <alignment horizontal="right"/>
    </xf>
    <xf numFmtId="164" fontId="8" fillId="7" borderId="1" xfId="4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right"/>
    </xf>
    <xf numFmtId="165" fontId="9" fillId="3" borderId="1" xfId="1" applyNumberFormat="1" applyFont="1" applyFill="1" applyBorder="1" applyAlignment="1">
      <alignment horizontal="right"/>
    </xf>
    <xf numFmtId="165" fontId="14" fillId="3" borderId="1" xfId="0" applyNumberFormat="1" applyFont="1" applyFill="1" applyBorder="1" applyAlignment="1">
      <alignment horizontal="right"/>
    </xf>
    <xf numFmtId="165" fontId="8" fillId="7" borderId="1" xfId="0" applyNumberFormat="1" applyFont="1" applyFill="1" applyBorder="1" applyAlignment="1">
      <alignment horizontal="center"/>
    </xf>
    <xf numFmtId="165" fontId="8" fillId="7" borderId="1" xfId="1" applyNumberFormat="1" applyFont="1" applyFill="1" applyBorder="1" applyAlignment="1">
      <alignment horizontal="center"/>
    </xf>
    <xf numFmtId="165" fontId="9" fillId="0" borderId="12" xfId="1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/>
    </xf>
    <xf numFmtId="44" fontId="7" fillId="7" borderId="4" xfId="2" applyFont="1" applyFill="1" applyBorder="1" applyAlignment="1">
      <alignment horizontal="center" vertical="center"/>
    </xf>
    <xf numFmtId="44" fontId="7" fillId="7" borderId="4" xfId="2" applyFont="1" applyFill="1" applyBorder="1" applyAlignment="1">
      <alignment horizontal="center" vertical="center" wrapText="1"/>
    </xf>
    <xf numFmtId="44" fontId="20" fillId="2" borderId="0" xfId="2" applyFont="1" applyFill="1" applyBorder="1" applyAlignment="1">
      <alignment vertical="center"/>
    </xf>
    <xf numFmtId="44" fontId="21" fillId="2" borderId="0" xfId="2" applyFont="1" applyFill="1" applyBorder="1" applyAlignment="1">
      <alignment vertical="center"/>
    </xf>
    <xf numFmtId="3" fontId="22" fillId="9" borderId="5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right"/>
    </xf>
    <xf numFmtId="0" fontId="23" fillId="0" borderId="5" xfId="0" applyFont="1" applyBorder="1"/>
    <xf numFmtId="3" fontId="23" fillId="0" borderId="1" xfId="0" applyNumberFormat="1" applyFont="1" applyBorder="1" applyAlignment="1">
      <alignment horizontal="center"/>
    </xf>
    <xf numFmtId="0" fontId="23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/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2" xfId="0" applyFont="1" applyBorder="1"/>
    <xf numFmtId="3" fontId="23" fillId="0" borderId="4" xfId="0" applyNumberFormat="1" applyFont="1" applyBorder="1" applyAlignment="1">
      <alignment horizontal="right"/>
    </xf>
    <xf numFmtId="3" fontId="18" fillId="10" borderId="5" xfId="0" applyNumberFormat="1" applyFont="1" applyFill="1" applyBorder="1" applyAlignment="1">
      <alignment horizontal="right"/>
    </xf>
    <xf numFmtId="3" fontId="17" fillId="11" borderId="1" xfId="0" applyNumberFormat="1" applyFont="1" applyFill="1" applyBorder="1" applyAlignment="1">
      <alignment horizontal="right"/>
    </xf>
    <xf numFmtId="0" fontId="17" fillId="11" borderId="1" xfId="0" applyFont="1" applyFill="1" applyBorder="1" applyAlignment="1">
      <alignment horizontal="right"/>
    </xf>
    <xf numFmtId="3" fontId="17" fillId="11" borderId="5" xfId="0" applyNumberFormat="1" applyFont="1" applyFill="1" applyBorder="1" applyAlignment="1">
      <alignment horizontal="right"/>
    </xf>
    <xf numFmtId="3" fontId="18" fillId="10" borderId="4" xfId="0" applyNumberFormat="1" applyFont="1" applyFill="1" applyBorder="1" applyAlignment="1">
      <alignment horizontal="right"/>
    </xf>
    <xf numFmtId="3" fontId="18" fillId="10" borderId="5" xfId="0" applyNumberFormat="1" applyFont="1" applyFill="1" applyBorder="1" applyAlignment="1">
      <alignment horizontal="center"/>
    </xf>
    <xf numFmtId="0" fontId="18" fillId="10" borderId="4" xfId="0" applyFont="1" applyFill="1" applyBorder="1" applyAlignment="1">
      <alignment horizontal="right"/>
    </xf>
    <xf numFmtId="165" fontId="18" fillId="10" borderId="4" xfId="0" applyNumberFormat="1" applyFont="1" applyFill="1" applyBorder="1" applyAlignment="1">
      <alignment horizontal="right"/>
    </xf>
    <xf numFmtId="165" fontId="7" fillId="8" borderId="4" xfId="1" applyNumberFormat="1" applyFont="1" applyFill="1" applyBorder="1" applyAlignment="1">
      <alignment horizontal="center"/>
    </xf>
    <xf numFmtId="165" fontId="8" fillId="7" borderId="1" xfId="1" applyNumberFormat="1" applyFont="1" applyFill="1" applyBorder="1"/>
    <xf numFmtId="165" fontId="9" fillId="11" borderId="1" xfId="1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right" indent="2"/>
    </xf>
    <xf numFmtId="164" fontId="7" fillId="3" borderId="1" xfId="0" applyNumberFormat="1" applyFont="1" applyFill="1" applyBorder="1" applyAlignment="1">
      <alignment horizontal="right" indent="2"/>
    </xf>
    <xf numFmtId="164" fontId="7" fillId="7" borderId="4" xfId="2" applyNumberFormat="1" applyFont="1" applyFill="1" applyBorder="1" applyAlignment="1">
      <alignment horizontal="center" vertical="center" wrapText="1"/>
    </xf>
    <xf numFmtId="164" fontId="8" fillId="7" borderId="12" xfId="0" applyNumberFormat="1" applyFont="1" applyFill="1" applyBorder="1" applyAlignment="1">
      <alignment horizontal="center"/>
    </xf>
    <xf numFmtId="0" fontId="8" fillId="7" borderId="1" xfId="0" applyFont="1" applyFill="1" applyBorder="1"/>
    <xf numFmtId="9" fontId="8" fillId="7" borderId="15" xfId="3" applyFont="1" applyFill="1" applyBorder="1"/>
    <xf numFmtId="9" fontId="8" fillId="7" borderId="15" xfId="3" applyFont="1" applyFill="1" applyBorder="1" applyAlignment="1">
      <alignment horizontal="center"/>
    </xf>
    <xf numFmtId="0" fontId="8" fillId="7" borderId="12" xfId="0" applyFont="1" applyFill="1" applyBorder="1"/>
    <xf numFmtId="9" fontId="8" fillId="7" borderId="3" xfId="3" applyFont="1" applyFill="1" applyBorder="1"/>
    <xf numFmtId="9" fontId="8" fillId="7" borderId="3" xfId="3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9" fontId="8" fillId="7" borderId="1" xfId="3" applyFont="1" applyFill="1" applyBorder="1"/>
    <xf numFmtId="9" fontId="8" fillId="7" borderId="1" xfId="3" applyFont="1" applyFill="1" applyBorder="1" applyAlignment="1">
      <alignment horizontal="center"/>
    </xf>
    <xf numFmtId="9" fontId="8" fillId="7" borderId="12" xfId="3" applyFont="1" applyFill="1" applyBorder="1"/>
    <xf numFmtId="9" fontId="8" fillId="7" borderId="12" xfId="3" applyFont="1" applyFill="1" applyBorder="1" applyAlignment="1">
      <alignment horizontal="center"/>
    </xf>
    <xf numFmtId="9" fontId="9" fillId="0" borderId="1" xfId="3" applyFont="1" applyFill="1" applyBorder="1" applyAlignment="1">
      <alignment horizontal="center"/>
    </xf>
    <xf numFmtId="9" fontId="8" fillId="7" borderId="1" xfId="3" applyFont="1" applyFill="1" applyBorder="1" applyAlignment="1">
      <alignment horizontal="right"/>
    </xf>
    <xf numFmtId="9" fontId="9" fillId="3" borderId="12" xfId="3" applyFont="1" applyFill="1" applyBorder="1" applyAlignment="1">
      <alignment horizontal="right"/>
    </xf>
    <xf numFmtId="9" fontId="8" fillId="7" borderId="12" xfId="3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/>
    <xf numFmtId="9" fontId="8" fillId="3" borderId="0" xfId="3" applyFont="1" applyFill="1" applyBorder="1"/>
    <xf numFmtId="9" fontId="8" fillId="3" borderId="0" xfId="3" applyFont="1" applyFill="1" applyBorder="1" applyAlignment="1">
      <alignment horizontal="right"/>
    </xf>
    <xf numFmtId="165" fontId="24" fillId="3" borderId="1" xfId="1" applyNumberFormat="1" applyFont="1" applyFill="1" applyBorder="1"/>
    <xf numFmtId="3" fontId="25" fillId="9" borderId="5" xfId="0" applyNumberFormat="1" applyFont="1" applyFill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44" fontId="20" fillId="2" borderId="0" xfId="2" applyFont="1" applyFill="1" applyBorder="1" applyAlignment="1">
      <alignment horizontal="center" vertical="center"/>
    </xf>
    <xf numFmtId="44" fontId="20" fillId="2" borderId="14" xfId="2" applyFont="1" applyFill="1" applyBorder="1" applyAlignment="1">
      <alignment horizontal="center" vertical="center"/>
    </xf>
    <xf numFmtId="44" fontId="20" fillId="2" borderId="13" xfId="2" applyFont="1" applyFill="1" applyBorder="1" applyAlignment="1">
      <alignment horizontal="center" vertical="center"/>
    </xf>
    <xf numFmtId="0" fontId="8" fillId="7" borderId="3" xfId="4" applyFont="1" applyFill="1" applyBorder="1" applyAlignment="1">
      <alignment horizontal="center"/>
    </xf>
    <xf numFmtId="0" fontId="8" fillId="7" borderId="2" xfId="4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8" fillId="0" borderId="0" xfId="4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/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7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082C44"/>
      <color rgb="FFDAEEF3"/>
      <color rgb="FF5C8091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99391</xdr:rowOff>
    </xdr:from>
    <xdr:ext cx="6025583" cy="632743"/>
    <xdr:pic>
      <xdr:nvPicPr>
        <xdr:cNvPr id="2" name="Picture 1">
          <a:extLst>
            <a:ext uri="{FF2B5EF4-FFF2-40B4-BE49-F238E27FC236}">
              <a16:creationId xmlns:a16="http://schemas.microsoft.com/office/drawing/2014/main" id="{AF93B85A-F31C-4B2F-A66F-E68D30B4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391"/>
          <a:ext cx="6025583" cy="6327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49695</xdr:rowOff>
    </xdr:from>
    <xdr:ext cx="5982659" cy="638295"/>
    <xdr:pic>
      <xdr:nvPicPr>
        <xdr:cNvPr id="2" name="Picture 1">
          <a:extLst>
            <a:ext uri="{FF2B5EF4-FFF2-40B4-BE49-F238E27FC236}">
              <a16:creationId xmlns:a16="http://schemas.microsoft.com/office/drawing/2014/main" id="{AE39B447-F8AE-4177-B2C1-C9BAFE3E9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695"/>
          <a:ext cx="5982659" cy="6382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5</xdr:col>
      <xdr:colOff>184033</xdr:colOff>
      <xdr:row>3</xdr:row>
      <xdr:rowOff>122646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4D617-61F5-4272-8A94-2D804216F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6045083" cy="627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07EC1-7121-446D-851D-31D5D2A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FB1FF7-4F2D-498B-A67D-617D233C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F60B90-DFA9-4693-BA9A-22282A48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0F5CF-95B0-4735-A9C9-8A91A2CB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86F8C7-B41C-4F2B-9C8F-CE16D172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8346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D8EC02-84A6-48C8-AF76-F831F99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0411F-EFC2-4833-8087-0852507B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04786F-CBEA-4A15-B7C7-906A8014B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E6DF92-F38D-4496-A15B-B46A83A53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7708-C4AE-4103-8A62-445CA51F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4EF085-6E27-4C05-BBB8-64C43600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6A7701-2707-4118-B67D-A801C5F22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A651BC-D224-43FA-9960-EA8B2F78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D708E1-8EDA-426F-99EA-ACD93D244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7F96E7-07C8-45C0-A1B2-892EF8FAAB18}" name="Table195" displayName="Table195" ref="A6:M72" totalsRowShown="0" headerRowDxfId="169" dataDxfId="167" totalsRowDxfId="166" headerRowBorderDxfId="168">
  <autoFilter ref="A6:M72" xr:uid="{A5D7E3EF-8D67-4403-8A79-877878826017}"/>
  <tableColumns count="13">
    <tableColumn id="1" xr3:uid="{72A9F4CC-5307-4D0B-87C0-632A02882D6D}" name="Fecha" dataDxfId="165" totalsRowDxfId="164"/>
    <tableColumn id="3" xr3:uid="{94DFEA35-6285-4951-9EE4-A01BDD695FF9}" name="Presencial" dataDxfId="163" totalsRowDxfId="162"/>
    <tableColumn id="4" xr3:uid="{010DA91F-43A5-46FC-9044-B86EF11DB2E8}" name="Correo" dataDxfId="161" totalsRowDxfId="160"/>
    <tableColumn id="5" xr3:uid="{D1318E06-840F-48A6-80B3-C98648E5093A}" name="Teléfono" dataDxfId="159" totalsRowDxfId="158"/>
    <tableColumn id="6" xr3:uid="{2575F782-F45C-4A37-B2B2-68709C443E93}" name="Chat" dataDxfId="157" totalsRowDxfId="156"/>
    <tableColumn id="2" xr3:uid="{F1E28F1E-B4B5-4980-9007-5C4E50B44BA2}" name="WhatsApp" dataDxfId="155" totalsRowDxfId="154"/>
    <tableColumn id="9" xr3:uid="{976E2B86-01EF-495A-9A01-B428E8DBA8D6}" name="Atención Virtual" dataDxfId="153" totalsRowDxfId="152" dataCellStyle="Millares"/>
    <tableColumn id="7" xr3:uid="{B1CB8D32-A4B3-4EFA-8DF5-1EC79FC24420}" name="Redes Sociales" dataDxfId="151" totalsRowDxfId="150"/>
    <tableColumn id="10" xr3:uid="{E8780131-DAC7-40BE-B3B6-DC7224D57A3F}" name="IVR" dataDxfId="149" totalsRowDxfId="148"/>
    <tableColumn id="11" xr3:uid="{29DCFD3C-D828-4466-AD54-2F1E266DB3CC}" name="Consultas Página Web" dataDxfId="147" totalsRowDxfId="146"/>
    <tableColumn id="12" xr3:uid="{209BA20F-919B-4810-B507-E5F2633C6672}" name="ChatBot WhatsApp" dataDxfId="145" totalsRowDxfId="144"/>
    <tableColumn id="13" xr3:uid="{BB06D095-06DD-41C2-98B8-61315F8D9164}" name="ChatBot Web" dataDxfId="143" totalsRowDxfId="142"/>
    <tableColumn id="8" xr3:uid="{29698220-9869-44B3-A6B7-ED8904A17B85}" name="Total" dataDxfId="141" totalsRowDxfId="14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0F60D-8428-4984-ABBD-CC2749ECCBAA}" name="Table3107" displayName="Table3107" ref="A6:N22" totalsRowShown="0" headerRowDxfId="139" dataDxfId="137" headerRowBorderDxfId="138">
  <autoFilter ref="A6:N22" xr:uid="{DAC36892-6DC4-4271-A537-1548A8C12E7C}"/>
  <tableColumns count="14">
    <tableColumn id="1" xr3:uid="{2851C468-E205-4B68-A66B-63A29DD7A6B5}" name="Fecha" dataDxfId="136"/>
    <tableColumn id="2" xr3:uid="{CD5BE182-42F3-4A7E-81E3-02DDCF0A8E5B}" name="Razón" dataDxfId="135"/>
    <tableColumn id="3" xr3:uid="{B76E255C-D702-4B36-B2A7-3D863D8B38B1}" name="Presencial" dataDxfId="134"/>
    <tableColumn id="4" xr3:uid="{7D1B1EB3-2EA4-4C21-ACBF-0214CA16ED02}" name="Correo Electrónico" dataDxfId="133"/>
    <tableColumn id="5" xr3:uid="{42E413D4-B6B2-43E9-8CB2-F4EB9A7F9709}" name="Telefono" dataDxfId="132"/>
    <tableColumn id="6" xr3:uid="{CF5464B1-4B8F-40EE-8A75-093F0A7E92EA}" name="Chat" dataDxfId="131"/>
    <tableColumn id="10" xr3:uid="{62022422-8B49-4564-9874-12733F732C68}" name="WhatsApp" dataDxfId="130" dataCellStyle="Millares"/>
    <tableColumn id="9" xr3:uid="{CE3F6B00-74FF-4E8D-A4EB-51B37C29C9B3}" name="Atención Virtual" dataDxfId="129" dataCellStyle="Millares"/>
    <tableColumn id="7" xr3:uid="{7FF0FEF7-E28E-4C7A-90B5-39046032011E}" name="Redes Sociales" dataDxfId="128"/>
    <tableColumn id="11" xr3:uid="{A9098170-7C36-46A0-A40E-AFF561E78C2A}" name="IVR" dataDxfId="127" dataCellStyle="Millares"/>
    <tableColumn id="12" xr3:uid="{FF27BC0C-486D-4385-9AF8-44D975F05DDE}" name="Consultas Página Web" dataDxfId="126" dataCellStyle="Millares"/>
    <tableColumn id="13" xr3:uid="{802FFC3D-26D7-4CC4-8A83-CDC2E07E6922}" name="ChatBot WhatsApp" dataDxfId="125" dataCellStyle="Millares"/>
    <tableColumn id="14" xr3:uid="{B6AD7BEB-94AE-40CE-8E81-48FE2185CE65}" name="ChatBot Web" dataDxfId="124" dataCellStyle="Millares"/>
    <tableColumn id="8" xr3:uid="{84AF1A7E-6A5A-41DD-87CD-E5875AB7557F}" name="Total Razón" dataDxfId="12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01DEC4-AF49-4994-AA02-91338D41738B}" name="Table4119" displayName="Table4119" ref="A6:K116" totalsRowShown="0" headerRowDxfId="122" dataDxfId="120" headerRowBorderDxfId="121" tableBorderDxfId="119" totalsRowBorderDxfId="118">
  <autoFilter ref="A6:K116" xr:uid="{98B95176-BCA5-4888-B409-45C278A5B77E}"/>
  <sortState xmlns:xlrd2="http://schemas.microsoft.com/office/spreadsheetml/2017/richdata2" ref="A7:K14">
    <sortCondition ref="A6:A14"/>
  </sortState>
  <tableColumns count="11">
    <tableColumn id="2" xr3:uid="{C452CF51-9510-4C32-A64E-64D08A65FE5E}" name="Fecha" dataDxfId="117"/>
    <tableColumn id="1" xr3:uid="{7191A2B8-00BB-49DE-80FD-10DEA284B7F7}" name="Concepto" dataDxfId="116"/>
    <tableColumn id="4" xr3:uid="{E6EF5778-B302-4928-BC1B-E699295B1561}" name="Presencial" dataDxfId="115"/>
    <tableColumn id="6" xr3:uid="{6CCE96D6-FCFD-4369-AEC4-F90AABE64712}" name="Correo Electrónico" dataDxfId="114"/>
    <tableColumn id="7" xr3:uid="{302C6224-BDE7-42FB-B42E-A601309F9B80}" name="Teléfono" dataDxfId="113"/>
    <tableColumn id="5" xr3:uid="{4E4709C2-0A0F-46B9-9312-86C5B641A759}" name="Chat" dataDxfId="112"/>
    <tableColumn id="10" xr3:uid="{E0FB8C4A-B8E2-4D88-A68B-6C9437AA2F1B}" name="WhasApp" dataDxfId="111" dataCellStyle="Porcentaje"/>
    <tableColumn id="3" xr3:uid="{D3F19F68-F79A-472D-B9E3-D155AA24AD86}" name="Redes Sociales" dataDxfId="110"/>
    <tableColumn id="11" xr3:uid="{6AB1E698-7F06-4415-BD6F-4BE9714223A5}" name="Atención virtual" dataDxfId="109" dataCellStyle="Porcentaje"/>
    <tableColumn id="8" xr3:uid="{3ADAABED-297B-4A70-B04D-B24AA9DF5032}" name="General" dataDxfId="108"/>
    <tableColumn id="9" xr3:uid="{07E1E96B-B169-4484-8084-9A8704403333}" name="Meta" dataDxfId="10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642B6-D657-4089-BAD8-1AF425ADE8CB}" name="Table242" displayName="Table242" ref="B4:S71" totalsRowShown="0" headerRowDxfId="106" dataDxfId="104" headerRowBorderDxfId="105" tableBorderDxfId="103" totalsRowBorderDxfId="102">
  <autoFilter ref="B4:S71" xr:uid="{734642B6-D657-4089-BAD8-1AF425ADE8CB}"/>
  <tableColumns count="18">
    <tableColumn id="1" xr3:uid="{D5CEA718-CBE4-4479-9815-65093B4B8D14}" name="Fecha" dataDxfId="101" totalsRowDxfId="100"/>
    <tableColumn id="2" xr3:uid="{F5C6AF3E-EF4C-4CD0-A61A-D52AEE97C91B}" name="Recibidos" dataDxfId="99" totalsRowDxfId="98"/>
    <tableColumn id="7" xr3:uid="{B1D3845A-82C8-412D-8151-B580027F2031}" name="Reclamaciones" dataDxfId="97" totalsRowDxfId="96"/>
    <tableColumn id="6" xr3:uid="{8B472332-7B1A-4F79-AC55-066EF1C5ABCC}" name="Reconsideraciones" dataDxfId="95" totalsRowDxfId="94"/>
    <tableColumn id="3" xr3:uid="{00911DF7-7D03-4EB1-8C4B-F1C8F70DA518}" name="Desactivados" dataDxfId="93" totalsRowDxfId="92"/>
    <tableColumn id="5" xr3:uid="{13EB0B33-2950-47FA-8E2D-5A3112DAD7F6}" name="Completados" dataDxfId="91" totalsRowDxfId="90"/>
    <tableColumn id="8" xr3:uid="{BC8F23C4-0ED2-4CE7-A214-5083A5BE2CE1}" name="Tiempo de Respuesta" dataDxfId="89" totalsRowDxfId="88"/>
    <tableColumn id="4" xr3:uid="{A50FDA74-98CF-414E-B82D-C59144BBBDE3}" name="Pendientes" dataDxfId="87" totalsRowDxfId="86"/>
    <tableColumn id="18" xr3:uid="{2FE0450E-CE7E-4CA8-9ECA-8210322705AC}" name="Con decisión" dataDxfId="85" totalsRowDxfId="84"/>
    <tableColumn id="19" xr3:uid="{6298BC22-6BDA-40D5-853F-5E39A0F1579F}" name="Sin decisión" dataDxfId="83" totalsRowDxfId="82"/>
    <tableColumn id="17" xr3:uid="{86A0A72F-AEEA-4F3B-9F3C-975EE5526B05}" name="Inadmisibles" dataDxfId="81" totalsRowDxfId="80"/>
    <tableColumn id="9" xr3:uid="{FD18BCD4-104F-4175-9A49-2B9255735613}" name="Favorable  " dataDxfId="79" totalsRowDxfId="78"/>
    <tableColumn id="10" xr3:uid="{16AF9A50-016A-43F5-9F1C-62DEC82EDB1A}" name="Desfavorable" dataDxfId="77" totalsRowDxfId="76"/>
    <tableColumn id="11" xr3:uid="{80A87EFE-49EB-4E2A-A8AD-667CE9E8BC0A}" name="% Favorable" dataDxfId="75" totalsRowDxfId="74">
      <calculatedColumnFormula>+M5/(M5+N5)</calculatedColumnFormula>
    </tableColumn>
    <tableColumn id="12" xr3:uid="{22AEA29C-544F-49DA-A5A4-4A584DAB45C5}" name="% Desfavorable" dataDxfId="73" totalsRowDxfId="72">
      <calculatedColumnFormula>+N5/(M5+N5)</calculatedColumnFormula>
    </tableColumn>
    <tableColumn id="13" xr3:uid="{86960DC7-E447-4C63-BBF0-AB3289305E48}" name="Total Mensual" dataDxfId="71" totalsRowDxfId="70"/>
    <tableColumn id="14" xr3:uid="{E8A86636-61F7-4935-A27E-B15A8EC8C2EA}" name="Promedio por caso" dataDxfId="69" totalsRowDxfId="68">
      <calculatedColumnFormula>+Q5/S5</calculatedColumnFormula>
    </tableColumn>
    <tableColumn id="20" xr3:uid="{280765A6-212F-413C-824C-3FCADC674E63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71" headerRowDxfId="65" dataDxfId="63" totalsRowDxfId="61" headerRowBorderDxfId="64" tableBorderDxfId="62" totalsRowBorderDxfId="60">
  <autoFilter ref="B4:W71" xr:uid="{EAB3F343-4E1F-4DD1-849F-B88F1829BD03}"/>
  <tableColumns count="22">
    <tableColumn id="1" xr3:uid="{AB451362-CEC0-4859-A8F8-093F7D7A6D26}" name="Fecha" totalsRowLabel="T3 2022" dataDxfId="59" totalsRowDxfId="58"/>
    <tableColumn id="2" xr3:uid="{8BBD2F6E-866D-4E54-9951-F74AC8FDB6AA}" name="0.15% a Transferencias" totalsRowFunction="custom" dataDxfId="57" totalsRowDxfId="56">
      <totalsRowFormula>+SUM(C36:C38)</totalsRowFormula>
    </tableColumn>
    <tableColumn id="4" xr3:uid="{7FA351D3-496C-4B44-B668-B8B9F18C8019}" name="Beneficios" totalsRowFunction="custom" dataDxfId="55" totalsRowDxfId="54">
      <totalsRowFormula>+SUM(D36:D38)</totalsRowFormula>
    </tableColumn>
    <tableColumn id="5" xr3:uid="{1C92A6C2-A540-48D5-BAC1-3611469A9E9D}" name="Bloqueo de Cuenta" totalsRowFunction="custom" dataDxfId="53" totalsRowDxfId="52">
      <totalsRowFormula>+SUM(E36:E38)</totalsRowFormula>
    </tableColumn>
    <tableColumn id="6" xr3:uid="{BC8044A8-582E-438A-84DC-53B9B4B57CFC}" name="Buró de Crédito" totalsRowFunction="custom" dataDxfId="51" totalsRowDxfId="50">
      <totalsRowFormula>+SUM(F36:F38)</totalsRowFormula>
    </tableColumn>
    <tableColumn id="3" xr3:uid="{9418ECEC-F980-4F86-BB2D-E5170A470FEC}" name="Problemas en Cajero" totalsRowFunction="custom" dataDxfId="49" totalsRowDxfId="48">
      <totalsRowFormula>+SUM(G36:G38)</totalsRowFormula>
    </tableColumn>
    <tableColumn id="7" xr3:uid="{F24AA84E-9079-4500-BB39-5F0F2058DE0F}" name="Cancelación Producto" totalsRowFunction="custom" dataDxfId="47" totalsRowDxfId="46">
      <totalsRowFormula>+SUM(H36:H38)</totalsRowFormula>
    </tableColumn>
    <tableColumn id="8" xr3:uid="{1779FC4F-62BE-4813-A63C-BAA51ECF38BD}" name="Cargos" totalsRowFunction="custom" dataDxfId="45" totalsRowDxfId="44">
      <totalsRowFormula>+SUM(I36:I38)</totalsRowFormula>
    </tableColumn>
    <tableColumn id="9" xr3:uid="{A385AEBB-C43B-4CDB-9118-F0B3D8F8D372}" name="Consumos" totalsRowFunction="custom" dataDxfId="43" totalsRowDxfId="42">
      <totalsRowFormula>+SUM(J36:J38)</totalsRowFormula>
    </tableColumn>
    <tableColumn id="10" xr3:uid="{4866B3BA-85A5-4AD2-BF75-7068B1C36B95}" name="Depósitos" totalsRowFunction="custom" dataDxfId="41" totalsRowDxfId="40">
      <totalsRowFormula>+SUM(K36:K38)</totalsRowFormula>
    </tableColumn>
    <tableColumn id="11" xr3:uid="{A13EEF4C-4A88-4772-AE8C-3A8C426ACE3E}" name="Devolución" totalsRowFunction="custom" dataDxfId="39" totalsRowDxfId="38">
      <totalsRowFormula>+SUM(L36:L38)</totalsRowFormula>
    </tableColumn>
    <tableColumn id="12" xr3:uid="{5592FA9E-0FBA-4F5B-88D6-C88944952D11}" name="Débitos" totalsRowFunction="custom" dataDxfId="37" totalsRowDxfId="36">
      <totalsRowFormula>+SUM(M36:M38)</totalsRowFormula>
    </tableColumn>
    <tableColumn id="13" xr3:uid="{9A32E530-DD96-4BDE-925E-CB5F455082BD}" name="Error Intereses" totalsRowFunction="custom" dataDxfId="35" totalsRowDxfId="34">
      <totalsRowFormula>+SUM(N36:N38)</totalsRowFormula>
    </tableColumn>
    <tableColumn id="22" xr3:uid="{5E980508-6FBE-4A61-BFA6-2ECCB6A8D9B3}" name="Estados de Cuenta" totalsRowFunction="custom" dataDxfId="33" totalsRowDxfId="32">
      <totalsRowFormula>+SUM(O36:O38)</totalsRowFormula>
    </tableColumn>
    <tableColumn id="14" xr3:uid="{5A540DCA-DBF9-4F81-8A77-B02C5700C909}" name="Otros" totalsRowFunction="custom" dataDxfId="31" totalsRowDxfId="30">
      <totalsRowFormula>+SUM(P36:P38)</totalsRowFormula>
    </tableColumn>
    <tableColumn id="15" xr3:uid="{1F09FBC9-6540-44CD-A842-66EACB73B106}" name="Pagos" totalsRowFunction="custom" dataDxfId="29" totalsRowDxfId="28">
      <totalsRowFormula>+SUM(Q36:Q38)</totalsRowFormula>
    </tableColumn>
    <tableColumn id="16" xr3:uid="{4130A043-EC08-4779-9502-CAC8DA2894F4}" name="Producto No Autorizado" totalsRowFunction="custom" dataDxfId="27" totalsRowDxfId="26">
      <totalsRowFormula>+SUM(R36:R38)</totalsRowFormula>
    </tableColumn>
    <tableColumn id="17" xr3:uid="{5F0584A1-0D15-4B0C-A4C3-723E83DAD608}" name="Problemas con Préstamos" totalsRowFunction="custom" dataDxfId="25" totalsRowDxfId="24">
      <totalsRowFormula>+SUM(S36:S38)</totalsRowFormula>
    </tableColumn>
    <tableColumn id="18" xr3:uid="{23F1B2A7-8868-499D-A736-D3B28911A539}" name="Publicidad Engañosa" totalsRowFunction="custom" dataDxfId="23" totalsRowDxfId="22">
      <totalsRowFormula>+SUM(T36:T38)</totalsRowFormula>
    </tableColumn>
    <tableColumn id="19" xr3:uid="{CE04320B-5EA3-4D19-939B-7EB124613039}" name="Retiros" totalsRowFunction="custom" dataDxfId="21" totalsRowDxfId="20">
      <totalsRowFormula>+SUM(U36:U38)</totalsRowFormula>
    </tableColumn>
    <tableColumn id="20" xr3:uid="{A5841CB0-FF11-4F9C-BA69-51188DDA5849}" name="Transacción" totalsRowFunction="custom" dataDxfId="19" totalsRowDxfId="18">
      <totalsRowFormula>+SUM(V36:V38)</totalsRowFormula>
    </tableColumn>
    <tableColumn id="21" xr3:uid="{2BA0AF03-99B1-48D3-A185-C687DE105DF4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4:D66" totalsRowShown="0" headerRowDxfId="15" dataDxfId="13" headerRowBorderDxfId="14" tableBorderDxfId="12" totalsRowBorderDxfId="11">
  <autoFilter ref="B4:D66" xr:uid="{12712EA6-9079-409E-BE38-2641B01511C7}"/>
  <tableColumns count="3">
    <tableColumn id="1" xr3:uid="{974644B5-7F94-426E-AC58-28EF77977CF2}" name="Fecha" dataDxfId="10"/>
    <tableColumn id="2" xr3:uid="{27DCD2DD-B2AB-4ECF-A42D-1A35D09B2A00}" name="Solicitudes" dataDxfId="9"/>
    <tableColumn id="3" xr3:uid="{4186D0CC-B97A-432D-B561-E9F0A078913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4:D71" totalsRowShown="0" headerRowDxfId="7" dataDxfId="5" headerRowBorderDxfId="6" tableBorderDxfId="4" totalsRowBorderDxfId="3">
  <autoFilter ref="B4:D71" xr:uid="{483AA081-42E4-4F17-86A6-B2590B3EE8B9}"/>
  <tableColumns count="3">
    <tableColumn id="1" xr3:uid="{0591C1D7-DF41-4291-9934-973714E039CB}" name="Fecha" dataDxfId="2"/>
    <tableColumn id="2" xr3:uid="{4EAD87A0-6862-462A-9990-B6614C1C3ECF}" name="Recibidos" dataDxfId="1"/>
    <tableColumn id="3" xr3:uid="{5A23C134-1257-45AA-B15B-690043BB6877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243A-6F2D-4351-BBF0-957E24DCD091}">
  <dimension ref="A5:X87"/>
  <sheetViews>
    <sheetView showGridLines="0" zoomScale="61" zoomScaleNormal="61" workbookViewId="0">
      <selection activeCell="F16" sqref="F16"/>
    </sheetView>
  </sheetViews>
  <sheetFormatPr baseColWidth="10" defaultColWidth="9.140625" defaultRowHeight="15.75" x14ac:dyDescent="0.25"/>
  <cols>
    <col min="1" max="1" width="18" style="67" customWidth="1"/>
    <col min="2" max="2" width="18" style="67" bestFit="1" customWidth="1"/>
    <col min="3" max="3" width="14.42578125" style="67" bestFit="1" customWidth="1"/>
    <col min="4" max="4" width="16.28515625" style="67" bestFit="1" customWidth="1"/>
    <col min="5" max="5" width="18" style="67" customWidth="1"/>
    <col min="6" max="6" width="13.42578125" style="67" customWidth="1"/>
    <col min="7" max="7" width="18.28515625" style="67" customWidth="1"/>
    <col min="8" max="12" width="16.85546875" style="67" customWidth="1"/>
    <col min="13" max="13" width="22" style="67" bestFit="1" customWidth="1"/>
    <col min="14" max="14" width="9.140625" style="67"/>
    <col min="15" max="16" width="9.85546875" style="67" bestFit="1" customWidth="1"/>
    <col min="17" max="16384" width="9.140625" style="67"/>
  </cols>
  <sheetData>
    <row r="5" spans="1:15" ht="30" customHeight="1" x14ac:dyDescent="0.25">
      <c r="A5" s="261" t="s">
        <v>204</v>
      </c>
      <c r="B5" s="260"/>
      <c r="C5" s="260"/>
      <c r="D5" s="260"/>
      <c r="E5" s="260"/>
      <c r="F5" s="260"/>
      <c r="G5" s="260"/>
      <c r="H5" s="260" t="s">
        <v>203</v>
      </c>
      <c r="I5" s="315" t="s">
        <v>216</v>
      </c>
      <c r="J5" s="315"/>
      <c r="K5" s="315"/>
      <c r="L5" s="315"/>
      <c r="M5" s="315"/>
    </row>
    <row r="6" spans="1:15" ht="30" customHeight="1" x14ac:dyDescent="0.25">
      <c r="A6" s="24" t="s">
        <v>0</v>
      </c>
      <c r="B6" s="258" t="s">
        <v>1</v>
      </c>
      <c r="C6" s="258" t="s">
        <v>2</v>
      </c>
      <c r="D6" s="258" t="s">
        <v>3</v>
      </c>
      <c r="E6" s="258" t="s">
        <v>4</v>
      </c>
      <c r="F6" s="258" t="s">
        <v>5</v>
      </c>
      <c r="G6" s="259" t="s">
        <v>6</v>
      </c>
      <c r="H6" s="259" t="s">
        <v>7</v>
      </c>
      <c r="I6" s="259" t="s">
        <v>202</v>
      </c>
      <c r="J6" s="259" t="s">
        <v>201</v>
      </c>
      <c r="K6" s="259" t="s">
        <v>200</v>
      </c>
      <c r="L6" s="259" t="s">
        <v>199</v>
      </c>
      <c r="M6" s="258" t="s">
        <v>8</v>
      </c>
    </row>
    <row r="7" spans="1:15" x14ac:dyDescent="0.25">
      <c r="A7" s="130">
        <v>44044</v>
      </c>
      <c r="B7" s="120">
        <v>281</v>
      </c>
      <c r="C7" s="120">
        <v>396</v>
      </c>
      <c r="D7" s="120">
        <v>2273</v>
      </c>
      <c r="E7" s="188" t="s">
        <v>9</v>
      </c>
      <c r="F7" s="188" t="s">
        <v>9</v>
      </c>
      <c r="G7" s="188" t="s">
        <v>9</v>
      </c>
      <c r="H7" s="188" t="s">
        <v>9</v>
      </c>
      <c r="I7" s="188" t="s">
        <v>9</v>
      </c>
      <c r="J7" s="188" t="s">
        <v>9</v>
      </c>
      <c r="K7" s="188" t="s">
        <v>9</v>
      </c>
      <c r="L7" s="188" t="s">
        <v>9</v>
      </c>
      <c r="M7" s="120">
        <f>SUM(Table195[[#This Row],[Presencial]:[Redes Sociales]])</f>
        <v>2950</v>
      </c>
    </row>
    <row r="8" spans="1:15" ht="15" customHeight="1" x14ac:dyDescent="0.25">
      <c r="A8" s="130">
        <v>44075</v>
      </c>
      <c r="B8" s="120">
        <v>474</v>
      </c>
      <c r="C8" s="120">
        <v>295</v>
      </c>
      <c r="D8" s="120">
        <v>2512</v>
      </c>
      <c r="E8" s="188" t="s">
        <v>9</v>
      </c>
      <c r="F8" s="188" t="s">
        <v>9</v>
      </c>
      <c r="G8" s="188" t="s">
        <v>9</v>
      </c>
      <c r="H8" s="188" t="s">
        <v>9</v>
      </c>
      <c r="I8" s="188" t="s">
        <v>9</v>
      </c>
      <c r="J8" s="188" t="s">
        <v>9</v>
      </c>
      <c r="K8" s="188" t="s">
        <v>9</v>
      </c>
      <c r="L8" s="188" t="s">
        <v>9</v>
      </c>
      <c r="M8" s="120">
        <f>SUM(Table195[[#This Row],[Presencial]:[Redes Sociales]])</f>
        <v>3281</v>
      </c>
    </row>
    <row r="9" spans="1:15" ht="15" customHeight="1" x14ac:dyDescent="0.25">
      <c r="A9" s="240" t="s">
        <v>10</v>
      </c>
      <c r="B9" s="247">
        <f>SUBTOTAL(109,B6:B8)</f>
        <v>755</v>
      </c>
      <c r="C9" s="247">
        <f>SUBTOTAL(109,C6:C8)</f>
        <v>691</v>
      </c>
      <c r="D9" s="247">
        <f>SUBTOTAL(109,D6:D8)</f>
        <v>4785</v>
      </c>
      <c r="E9" s="253" t="s">
        <v>9</v>
      </c>
      <c r="F9" s="253" t="s">
        <v>9</v>
      </c>
      <c r="G9" s="253" t="s">
        <v>9</v>
      </c>
      <c r="H9" s="253" t="s">
        <v>9</v>
      </c>
      <c r="I9" s="253" t="s">
        <v>9</v>
      </c>
      <c r="J9" s="253" t="s">
        <v>9</v>
      </c>
      <c r="K9" s="253" t="s">
        <v>9</v>
      </c>
      <c r="L9" s="253" t="s">
        <v>9</v>
      </c>
      <c r="M9" s="247">
        <f>SUM(Table195[[#This Row],[Presencial]:[Redes Sociales]])</f>
        <v>6231</v>
      </c>
    </row>
    <row r="10" spans="1:15" ht="15" customHeight="1" x14ac:dyDescent="0.25">
      <c r="A10" s="130">
        <v>44105</v>
      </c>
      <c r="B10" s="120">
        <v>659</v>
      </c>
      <c r="C10" s="120">
        <v>361</v>
      </c>
      <c r="D10" s="120">
        <v>2857</v>
      </c>
      <c r="E10" s="188" t="s">
        <v>9</v>
      </c>
      <c r="F10" s="189" t="s">
        <v>9</v>
      </c>
      <c r="G10" s="188" t="s">
        <v>9</v>
      </c>
      <c r="H10" s="188" t="s">
        <v>9</v>
      </c>
      <c r="I10" s="188" t="s">
        <v>9</v>
      </c>
      <c r="J10" s="188" t="s">
        <v>9</v>
      </c>
      <c r="K10" s="188" t="s">
        <v>9</v>
      </c>
      <c r="L10" s="188" t="s">
        <v>9</v>
      </c>
      <c r="M10" s="120">
        <f>SUM(Table195[[#This Row],[Presencial]:[Redes Sociales]])</f>
        <v>3877</v>
      </c>
    </row>
    <row r="11" spans="1:15" ht="15" customHeight="1" x14ac:dyDescent="0.25">
      <c r="A11" s="130">
        <v>44136</v>
      </c>
      <c r="B11" s="120">
        <v>859</v>
      </c>
      <c r="C11" s="120">
        <v>1375</v>
      </c>
      <c r="D11" s="120">
        <v>1589</v>
      </c>
      <c r="E11" s="120">
        <v>408</v>
      </c>
      <c r="F11" s="189" t="s">
        <v>9</v>
      </c>
      <c r="G11" s="188" t="s">
        <v>9</v>
      </c>
      <c r="H11" s="120">
        <v>78</v>
      </c>
      <c r="I11" s="188" t="s">
        <v>9</v>
      </c>
      <c r="J11" s="188" t="s">
        <v>9</v>
      </c>
      <c r="K11" s="188" t="s">
        <v>9</v>
      </c>
      <c r="L11" s="188" t="s">
        <v>9</v>
      </c>
      <c r="M11" s="120">
        <f>SUM(Table195[[#This Row],[Presencial]:[Redes Sociales]])</f>
        <v>4309</v>
      </c>
    </row>
    <row r="12" spans="1:15" ht="15" customHeight="1" x14ac:dyDescent="0.25">
      <c r="A12" s="130">
        <v>44166</v>
      </c>
      <c r="B12" s="120">
        <v>764</v>
      </c>
      <c r="C12" s="120">
        <v>1348</v>
      </c>
      <c r="D12" s="120">
        <v>2259</v>
      </c>
      <c r="E12" s="120">
        <v>571</v>
      </c>
      <c r="F12" s="189" t="s">
        <v>9</v>
      </c>
      <c r="G12" s="189" t="s">
        <v>9</v>
      </c>
      <c r="H12" s="120">
        <v>176</v>
      </c>
      <c r="I12" s="188" t="s">
        <v>9</v>
      </c>
      <c r="J12" s="188" t="s">
        <v>9</v>
      </c>
      <c r="K12" s="188" t="s">
        <v>9</v>
      </c>
      <c r="L12" s="188" t="s">
        <v>9</v>
      </c>
      <c r="M12" s="120">
        <f>SUM(Table195[[#This Row],[Presencial]:[Redes Sociales]])</f>
        <v>5118</v>
      </c>
      <c r="N12" s="65"/>
      <c r="O12" s="65"/>
    </row>
    <row r="13" spans="1:15" ht="15" customHeight="1" x14ac:dyDescent="0.25">
      <c r="A13" s="240" t="s">
        <v>11</v>
      </c>
      <c r="B13" s="247">
        <f>SUBTOTAL(109,B10:B12)</f>
        <v>2282</v>
      </c>
      <c r="C13" s="247">
        <f>SUBTOTAL(109,C10:C12)</f>
        <v>3084</v>
      </c>
      <c r="D13" s="247">
        <f>SUBTOTAL(109,D10:D12)</f>
        <v>6705</v>
      </c>
      <c r="E13" s="247">
        <f>SUBTOTAL(109,E10:E12)</f>
        <v>979</v>
      </c>
      <c r="F13" s="253" t="s">
        <v>9</v>
      </c>
      <c r="G13" s="253" t="s">
        <v>9</v>
      </c>
      <c r="H13" s="247">
        <f>SUBTOTAL(109,H10:H12)</f>
        <v>254</v>
      </c>
      <c r="I13" s="253" t="s">
        <v>9</v>
      </c>
      <c r="J13" s="253" t="s">
        <v>9</v>
      </c>
      <c r="K13" s="253" t="s">
        <v>9</v>
      </c>
      <c r="L13" s="253" t="s">
        <v>9</v>
      </c>
      <c r="M13" s="247">
        <f>SUM(Table195[[#This Row],[Presencial]:[Redes Sociales]])</f>
        <v>13304</v>
      </c>
    </row>
    <row r="14" spans="1:15" ht="15" customHeight="1" x14ac:dyDescent="0.25">
      <c r="A14" s="130">
        <v>44197</v>
      </c>
      <c r="B14" s="120">
        <v>655</v>
      </c>
      <c r="C14" s="120">
        <v>1419</v>
      </c>
      <c r="D14" s="120">
        <v>1966</v>
      </c>
      <c r="E14" s="120">
        <v>324</v>
      </c>
      <c r="F14" s="189" t="s">
        <v>9</v>
      </c>
      <c r="G14" s="188" t="s">
        <v>9</v>
      </c>
      <c r="H14" s="120">
        <v>135</v>
      </c>
      <c r="I14" s="188" t="s">
        <v>9</v>
      </c>
      <c r="J14" s="188" t="s">
        <v>9</v>
      </c>
      <c r="K14" s="188" t="s">
        <v>9</v>
      </c>
      <c r="L14" s="188" t="s">
        <v>9</v>
      </c>
      <c r="M14" s="120">
        <f>SUM(Table195[[#This Row],[Presencial]:[Redes Sociales]])</f>
        <v>4499</v>
      </c>
    </row>
    <row r="15" spans="1:15" ht="15" customHeight="1" x14ac:dyDescent="0.25">
      <c r="A15" s="130">
        <v>44228</v>
      </c>
      <c r="B15" s="120">
        <v>888</v>
      </c>
      <c r="C15" s="120">
        <v>1889</v>
      </c>
      <c r="D15" s="120">
        <v>2640</v>
      </c>
      <c r="E15" s="120">
        <v>609</v>
      </c>
      <c r="F15" s="189" t="s">
        <v>9</v>
      </c>
      <c r="G15" s="188" t="s">
        <v>9</v>
      </c>
      <c r="H15" s="120">
        <v>111</v>
      </c>
      <c r="I15" s="188" t="s">
        <v>9</v>
      </c>
      <c r="J15" s="188" t="s">
        <v>9</v>
      </c>
      <c r="K15" s="188" t="s">
        <v>9</v>
      </c>
      <c r="L15" s="188" t="s">
        <v>9</v>
      </c>
      <c r="M15" s="120">
        <f>SUM(Table195[[#This Row],[Presencial]:[Redes Sociales]])</f>
        <v>6137</v>
      </c>
    </row>
    <row r="16" spans="1:15" x14ac:dyDescent="0.25">
      <c r="A16" s="131">
        <v>44256</v>
      </c>
      <c r="B16" s="132">
        <v>1157</v>
      </c>
      <c r="C16" s="133">
        <v>1907</v>
      </c>
      <c r="D16" s="133">
        <v>3793</v>
      </c>
      <c r="E16" s="133">
        <v>333</v>
      </c>
      <c r="F16" s="189" t="s">
        <v>9</v>
      </c>
      <c r="G16" s="189" t="s">
        <v>9</v>
      </c>
      <c r="H16" s="133">
        <v>235</v>
      </c>
      <c r="I16" s="257" t="s">
        <v>9</v>
      </c>
      <c r="J16" s="257" t="s">
        <v>9</v>
      </c>
      <c r="K16" s="257" t="s">
        <v>9</v>
      </c>
      <c r="L16" s="257" t="s">
        <v>9</v>
      </c>
      <c r="M16" s="120">
        <f>SUM(Table195[[#This Row],[Presencial]:[Redes Sociales]])</f>
        <v>7425</v>
      </c>
    </row>
    <row r="17" spans="1:24" x14ac:dyDescent="0.25">
      <c r="A17" s="240" t="s">
        <v>11</v>
      </c>
      <c r="B17" s="247">
        <f>SUBTOTAL(109,B14:B16)</f>
        <v>2700</v>
      </c>
      <c r="C17" s="247">
        <f>SUBTOTAL(109,C14:C16)</f>
        <v>5215</v>
      </c>
      <c r="D17" s="247">
        <f>SUBTOTAL(109,D14:D16)</f>
        <v>8399</v>
      </c>
      <c r="E17" s="247">
        <f>SUBTOTAL(109,E14:E16)</f>
        <v>1266</v>
      </c>
      <c r="F17" s="253" t="s">
        <v>9</v>
      </c>
      <c r="G17" s="253" t="s">
        <v>9</v>
      </c>
      <c r="H17" s="247">
        <f>SUBTOTAL(109,H14:H16)</f>
        <v>481</v>
      </c>
      <c r="I17" s="253" t="s">
        <v>9</v>
      </c>
      <c r="J17" s="253" t="s">
        <v>9</v>
      </c>
      <c r="K17" s="253" t="s">
        <v>9</v>
      </c>
      <c r="L17" s="253" t="s">
        <v>9</v>
      </c>
      <c r="M17" s="247">
        <f>SUM(Table195[[#This Row],[Presencial]:[Redes Sociales]])</f>
        <v>18061</v>
      </c>
      <c r="O17" s="116"/>
      <c r="P17" s="116"/>
    </row>
    <row r="18" spans="1:24" x14ac:dyDescent="0.25">
      <c r="A18" s="130">
        <v>44287</v>
      </c>
      <c r="B18" s="134">
        <v>1022</v>
      </c>
      <c r="C18" s="120">
        <v>1430</v>
      </c>
      <c r="D18" s="120">
        <v>3309</v>
      </c>
      <c r="E18" s="120">
        <v>158</v>
      </c>
      <c r="F18" s="189" t="s">
        <v>9</v>
      </c>
      <c r="G18" s="188" t="s">
        <v>9</v>
      </c>
      <c r="H18" s="120">
        <v>218</v>
      </c>
      <c r="I18" s="188" t="s">
        <v>9</v>
      </c>
      <c r="J18" s="188" t="s">
        <v>9</v>
      </c>
      <c r="K18" s="188" t="s">
        <v>9</v>
      </c>
      <c r="L18" s="188" t="s">
        <v>9</v>
      </c>
      <c r="M18" s="120">
        <f>SUM(Table195[[#This Row],[Presencial]:[Redes Sociales]])</f>
        <v>6137</v>
      </c>
      <c r="O18" s="116"/>
      <c r="P18" s="116"/>
    </row>
    <row r="19" spans="1:24" x14ac:dyDescent="0.25">
      <c r="A19" s="130">
        <v>44317</v>
      </c>
      <c r="B19" s="134">
        <v>1004</v>
      </c>
      <c r="C19" s="120">
        <v>2138</v>
      </c>
      <c r="D19" s="120">
        <v>3035</v>
      </c>
      <c r="E19" s="120">
        <v>159</v>
      </c>
      <c r="F19" s="189" t="s">
        <v>9</v>
      </c>
      <c r="G19" s="188" t="s">
        <v>9</v>
      </c>
      <c r="H19" s="120">
        <v>266</v>
      </c>
      <c r="I19" s="188" t="s">
        <v>9</v>
      </c>
      <c r="J19" s="120">
        <v>61</v>
      </c>
      <c r="K19" s="188" t="s">
        <v>9</v>
      </c>
      <c r="L19" s="188" t="s">
        <v>9</v>
      </c>
      <c r="M19" s="120">
        <f>+Table195[[#This Row],[Consultas Página Web]]+Table195[[#This Row],[Redes Sociales]]+Table195[[#This Row],[Chat]]+Table195[[#This Row],[Teléfono]]+Table195[[#This Row],[Correo]]+Table195[[#This Row],[Presencial]]</f>
        <v>6663</v>
      </c>
      <c r="O19" s="182"/>
    </row>
    <row r="20" spans="1:24" x14ac:dyDescent="0.25">
      <c r="A20" s="130">
        <v>44348</v>
      </c>
      <c r="B20" s="134">
        <v>1014</v>
      </c>
      <c r="C20" s="120">
        <v>2567</v>
      </c>
      <c r="D20" s="135">
        <v>3659</v>
      </c>
      <c r="E20" s="120">
        <v>158</v>
      </c>
      <c r="F20" s="189" t="s">
        <v>9</v>
      </c>
      <c r="G20" s="189" t="s">
        <v>9</v>
      </c>
      <c r="H20" s="120">
        <v>363</v>
      </c>
      <c r="I20" s="188" t="s">
        <v>9</v>
      </c>
      <c r="J20" s="120">
        <v>3180</v>
      </c>
      <c r="K20" s="257" t="s">
        <v>9</v>
      </c>
      <c r="L20" s="257" t="s">
        <v>9</v>
      </c>
      <c r="M20" s="120">
        <f>+Table195[[#This Row],[Consultas Página Web]]+Table195[[#This Row],[Redes Sociales]]+Table195[[#This Row],[Chat]]+Table195[[#This Row],[Teléfono]]+Table195[[#This Row],[Correo]]+Table195[[#This Row],[Presencial]]</f>
        <v>10941</v>
      </c>
      <c r="O20" s="116"/>
      <c r="P20" s="116"/>
    </row>
    <row r="21" spans="1:24" x14ac:dyDescent="0.25">
      <c r="A21" s="240" t="s">
        <v>11</v>
      </c>
      <c r="B21" s="247">
        <f>SUBTOTAL(109,B18:B20)</f>
        <v>3040</v>
      </c>
      <c r="C21" s="247">
        <f>SUBTOTAL(109,C18:C20)</f>
        <v>6135</v>
      </c>
      <c r="D21" s="247">
        <f>SUBTOTAL(109,D18:D20)</f>
        <v>10003</v>
      </c>
      <c r="E21" s="247">
        <f>SUBTOTAL(109,E18:E20)</f>
        <v>475</v>
      </c>
      <c r="F21" s="253" t="s">
        <v>9</v>
      </c>
      <c r="G21" s="253" t="s">
        <v>9</v>
      </c>
      <c r="H21" s="247">
        <f>SUBTOTAL(109,H18:H20)</f>
        <v>847</v>
      </c>
      <c r="I21" s="253" t="s">
        <v>9</v>
      </c>
      <c r="J21" s="247">
        <f>+J19+J20</f>
        <v>3241</v>
      </c>
      <c r="K21" s="253" t="s">
        <v>9</v>
      </c>
      <c r="L21" s="253" t="s">
        <v>9</v>
      </c>
      <c r="M21" s="247">
        <f>+Table195[[#This Row],[Consultas Página Web]]+Table195[[#This Row],[Redes Sociales]]+Table195[[#This Row],[Chat]]+Table195[[#This Row],[Teléfono]]+Table195[[#This Row],[Correo]]+Table195[[#This Row],[Presencial]]</f>
        <v>23741</v>
      </c>
      <c r="O21" s="182"/>
      <c r="P21" s="182"/>
    </row>
    <row r="22" spans="1:24" x14ac:dyDescent="0.25">
      <c r="A22" s="131">
        <v>44378</v>
      </c>
      <c r="B22" s="132">
        <v>1090</v>
      </c>
      <c r="C22" s="133">
        <v>2531</v>
      </c>
      <c r="D22" s="136">
        <v>3014</v>
      </c>
      <c r="E22" s="133">
        <v>211</v>
      </c>
      <c r="F22" s="189" t="s">
        <v>9</v>
      </c>
      <c r="G22" s="188" t="s">
        <v>9</v>
      </c>
      <c r="H22" s="133">
        <v>407</v>
      </c>
      <c r="I22" s="188" t="s">
        <v>9</v>
      </c>
      <c r="J22" s="133">
        <v>669</v>
      </c>
      <c r="K22" s="188" t="s">
        <v>9</v>
      </c>
      <c r="L22" s="188" t="s">
        <v>9</v>
      </c>
      <c r="M22" s="120">
        <f>+Table195[[#This Row],[Consultas Página Web]]+Table195[[#This Row],[Redes Sociales]]+Table195[[#This Row],[Chat]]+Table195[[#This Row],[Teléfono]]+Table195[[#This Row],[Correo]]+Table195[[#This Row],[Presencial]]</f>
        <v>7922</v>
      </c>
      <c r="O22" s="116"/>
      <c r="P22" s="116"/>
    </row>
    <row r="23" spans="1:24" x14ac:dyDescent="0.25">
      <c r="A23" s="131">
        <v>44409</v>
      </c>
      <c r="B23" s="132">
        <v>1011</v>
      </c>
      <c r="C23" s="133">
        <v>2170</v>
      </c>
      <c r="D23" s="136">
        <v>2716</v>
      </c>
      <c r="E23" s="133">
        <v>169</v>
      </c>
      <c r="F23" s="189" t="s">
        <v>9</v>
      </c>
      <c r="G23" s="188" t="s">
        <v>9</v>
      </c>
      <c r="H23" s="133">
        <v>367</v>
      </c>
      <c r="I23" s="188" t="s">
        <v>9</v>
      </c>
      <c r="J23" s="133">
        <v>786</v>
      </c>
      <c r="K23" s="188" t="s">
        <v>9</v>
      </c>
      <c r="L23" s="188" t="s">
        <v>9</v>
      </c>
      <c r="M23" s="120">
        <f>+Table195[[#This Row],[Consultas Página Web]]+Table195[[#This Row],[Redes Sociales]]+Table195[[#This Row],[Chat]]+Table195[[#This Row],[Teléfono]]+Table195[[#This Row],[Correo]]+Table195[[#This Row],[Presencial]]</f>
        <v>7219</v>
      </c>
      <c r="O23" s="182"/>
      <c r="P23" s="182"/>
    </row>
    <row r="24" spans="1:24" x14ac:dyDescent="0.25">
      <c r="A24" s="130">
        <v>44440</v>
      </c>
      <c r="B24" s="120">
        <v>919</v>
      </c>
      <c r="C24" s="120">
        <v>2171</v>
      </c>
      <c r="D24" s="135">
        <v>2331</v>
      </c>
      <c r="E24" s="120">
        <v>141</v>
      </c>
      <c r="F24" s="189" t="s">
        <v>9</v>
      </c>
      <c r="G24" s="189" t="s">
        <v>9</v>
      </c>
      <c r="H24" s="120">
        <v>314</v>
      </c>
      <c r="I24" s="188" t="s">
        <v>9</v>
      </c>
      <c r="J24" s="120">
        <v>811</v>
      </c>
      <c r="K24" s="257" t="s">
        <v>9</v>
      </c>
      <c r="L24" s="257" t="s">
        <v>9</v>
      </c>
      <c r="M24" s="120">
        <f>+Table195[[#This Row],[Consultas Página Web]]+Table195[[#This Row],[Redes Sociales]]+Table195[[#This Row],[Chat]]+Table195[[#This Row],[Teléfono]]+Table195[[#This Row],[Correo]]+Table195[[#This Row],[Presencial]]</f>
        <v>6687</v>
      </c>
      <c r="O24" s="116"/>
      <c r="P24" s="116"/>
    </row>
    <row r="25" spans="1:24" x14ac:dyDescent="0.25">
      <c r="A25" s="240" t="s">
        <v>11</v>
      </c>
      <c r="B25" s="247">
        <f>SUBTOTAL(109,B22:B24)</f>
        <v>3020</v>
      </c>
      <c r="C25" s="247">
        <f>SUBTOTAL(109,C22:C24)</f>
        <v>6872</v>
      </c>
      <c r="D25" s="247">
        <f>SUBTOTAL(109,D22:D24)</f>
        <v>8061</v>
      </c>
      <c r="E25" s="247">
        <f>SUBTOTAL(109,E22:E24)</f>
        <v>521</v>
      </c>
      <c r="F25" s="253" t="s">
        <v>9</v>
      </c>
      <c r="G25" s="253" t="s">
        <v>9</v>
      </c>
      <c r="H25" s="247">
        <f>SUBTOTAL(109,H22:H24)</f>
        <v>1088</v>
      </c>
      <c r="I25" s="253" t="s">
        <v>9</v>
      </c>
      <c r="J25" s="247">
        <f>+J22+J23+J24</f>
        <v>2266</v>
      </c>
      <c r="K25" s="253" t="s">
        <v>9</v>
      </c>
      <c r="L25" s="253" t="s">
        <v>9</v>
      </c>
      <c r="M25" s="247">
        <f>+Table195[[#This Row],[Consultas Página Web]]+Table195[[#This Row],[Redes Sociales]]+Table195[[#This Row],[Chat]]+Table195[[#This Row],[Teléfono]]+Table195[[#This Row],[Correo]]+Table195[[#This Row],[Presencial]]</f>
        <v>21828</v>
      </c>
      <c r="O25" s="182"/>
      <c r="P25" s="182"/>
    </row>
    <row r="26" spans="1:24" x14ac:dyDescent="0.25">
      <c r="A26" s="130">
        <v>44470</v>
      </c>
      <c r="B26" s="120">
        <v>795</v>
      </c>
      <c r="C26" s="120">
        <v>2384</v>
      </c>
      <c r="D26" s="135">
        <v>2470</v>
      </c>
      <c r="E26" s="120">
        <v>2144</v>
      </c>
      <c r="F26" s="189" t="s">
        <v>9</v>
      </c>
      <c r="G26" s="188" t="s">
        <v>9</v>
      </c>
      <c r="H26" s="120">
        <v>1108</v>
      </c>
      <c r="I26" s="188" t="s">
        <v>9</v>
      </c>
      <c r="J26" s="120">
        <v>1</v>
      </c>
      <c r="K26" s="188" t="s">
        <v>9</v>
      </c>
      <c r="L26" s="188" t="s">
        <v>9</v>
      </c>
      <c r="M26" s="120">
        <f>+Table195[[#This Row],[Consultas Página Web]]+Table195[[#This Row],[Redes Sociales]]+Table195[[#This Row],[Chat]]+Table195[[#This Row],[Teléfono]]+Table195[[#This Row],[Correo]]+Table195[[#This Row],[Presencial]]</f>
        <v>8902</v>
      </c>
    </row>
    <row r="27" spans="1:24" x14ac:dyDescent="0.25">
      <c r="A27" s="130">
        <v>44501</v>
      </c>
      <c r="B27" s="120">
        <v>897</v>
      </c>
      <c r="C27" s="120">
        <v>2379</v>
      </c>
      <c r="D27" s="120">
        <v>2660</v>
      </c>
      <c r="E27" s="120">
        <v>917</v>
      </c>
      <c r="F27" s="189" t="s">
        <v>9</v>
      </c>
      <c r="G27" s="188" t="s">
        <v>9</v>
      </c>
      <c r="H27" s="120">
        <v>355</v>
      </c>
      <c r="I27" s="188" t="s">
        <v>9</v>
      </c>
      <c r="J27" s="120">
        <v>271</v>
      </c>
      <c r="K27" s="188" t="s">
        <v>9</v>
      </c>
      <c r="L27" s="188" t="s">
        <v>9</v>
      </c>
      <c r="M27" s="120">
        <f>+Table195[[#This Row],[Consultas Página Web]]+Table195[[#This Row],[Redes Sociales]]+Table195[[#This Row],[Chat]]+Table195[[#This Row],[Teléfono]]+Table195[[#This Row],[Correo]]+Table195[[#This Row],[Presencial]]</f>
        <v>7479</v>
      </c>
    </row>
    <row r="28" spans="1:24" x14ac:dyDescent="0.25">
      <c r="A28" s="130">
        <v>44531</v>
      </c>
      <c r="B28" s="120">
        <v>679</v>
      </c>
      <c r="C28" s="120">
        <v>1736</v>
      </c>
      <c r="D28" s="120">
        <v>2258</v>
      </c>
      <c r="E28" s="120">
        <v>1831</v>
      </c>
      <c r="F28" s="189" t="s">
        <v>9</v>
      </c>
      <c r="G28" s="189" t="s">
        <v>9</v>
      </c>
      <c r="H28" s="120">
        <v>268</v>
      </c>
      <c r="I28" s="188" t="s">
        <v>9</v>
      </c>
      <c r="J28" s="120">
        <v>601</v>
      </c>
      <c r="K28" s="257" t="s">
        <v>9</v>
      </c>
      <c r="L28" s="257" t="s">
        <v>9</v>
      </c>
      <c r="M28" s="120">
        <f>+Table195[[#This Row],[Consultas Página Web]]+Table195[[#This Row],[Redes Sociales]]+Table195[[#This Row],[Chat]]+Table195[[#This Row],[Teléfono]]+Table195[[#This Row],[Correo]]+Table195[[#This Row],[Presencial]]</f>
        <v>7373</v>
      </c>
    </row>
    <row r="29" spans="1:24" x14ac:dyDescent="0.25">
      <c r="A29" s="240" t="s">
        <v>11</v>
      </c>
      <c r="B29" s="247">
        <f>SUBTOTAL(109,B26:B28)</f>
        <v>2371</v>
      </c>
      <c r="C29" s="247">
        <f>SUBTOTAL(109,C26:C28)</f>
        <v>6499</v>
      </c>
      <c r="D29" s="247">
        <f>SUBTOTAL(109,D26:D28)</f>
        <v>7388</v>
      </c>
      <c r="E29" s="247">
        <f>SUBTOTAL(109,E26:E28)</f>
        <v>4892</v>
      </c>
      <c r="F29" s="253" t="s">
        <v>9</v>
      </c>
      <c r="G29" s="253" t="s">
        <v>9</v>
      </c>
      <c r="H29" s="247">
        <f>SUBTOTAL(109,H26:H28)</f>
        <v>1731</v>
      </c>
      <c r="I29" s="253" t="s">
        <v>9</v>
      </c>
      <c r="J29" s="247">
        <f>+J26+J27+J28</f>
        <v>873</v>
      </c>
      <c r="K29" s="253" t="s">
        <v>9</v>
      </c>
      <c r="L29" s="253" t="s">
        <v>9</v>
      </c>
      <c r="M29" s="247">
        <f>+Table195[[#This Row],[Consultas Página Web]]+Table195[[#This Row],[Redes Sociales]]+Table195[[#This Row],[Chat]]+Table195[[#This Row],[Teléfono]]+Table195[[#This Row],[Correo]]+Table195[[#This Row],[Presencial]]</f>
        <v>23754</v>
      </c>
    </row>
    <row r="30" spans="1:24" x14ac:dyDescent="0.25">
      <c r="A30" s="130">
        <v>44562</v>
      </c>
      <c r="B30" s="137">
        <v>730</v>
      </c>
      <c r="C30" s="137">
        <v>1299</v>
      </c>
      <c r="D30" s="137">
        <v>1948</v>
      </c>
      <c r="E30" s="137">
        <v>648</v>
      </c>
      <c r="F30" s="189" t="s">
        <v>9</v>
      </c>
      <c r="G30" s="188" t="s">
        <v>9</v>
      </c>
      <c r="H30" s="137">
        <v>259</v>
      </c>
      <c r="I30" s="256">
        <v>553</v>
      </c>
      <c r="J30" s="256">
        <v>791</v>
      </c>
      <c r="K30" s="256" t="s">
        <v>9</v>
      </c>
      <c r="L30" s="256" t="s">
        <v>9</v>
      </c>
      <c r="M30" s="136">
        <f>+Table195[[#This Row],[Consultas Página Web]]+Table195[[#This Row],[IVR]]+Table195[[#This Row],[Redes Sociales]]+Table195[[#This Row],[Chat]]+Table195[[#This Row],[Teléfono]]+Table195[[#This Row],[Correo]]+Table195[[#This Row],[Presencial]]</f>
        <v>6228</v>
      </c>
    </row>
    <row r="31" spans="1:24" x14ac:dyDescent="0.25">
      <c r="A31" s="130">
        <v>44593</v>
      </c>
      <c r="B31" s="120">
        <v>1051</v>
      </c>
      <c r="C31" s="120">
        <v>1929</v>
      </c>
      <c r="D31" s="120">
        <v>2809</v>
      </c>
      <c r="E31" s="120">
        <v>1009</v>
      </c>
      <c r="F31" s="189" t="s">
        <v>9</v>
      </c>
      <c r="G31" s="188" t="s">
        <v>9</v>
      </c>
      <c r="H31" s="120">
        <v>302</v>
      </c>
      <c r="I31" s="133">
        <v>667</v>
      </c>
      <c r="J31" s="133">
        <v>746</v>
      </c>
      <c r="K31" s="256" t="s">
        <v>9</v>
      </c>
      <c r="L31" s="133" t="s">
        <v>9</v>
      </c>
      <c r="M31" s="136">
        <f>+Table195[[#This Row],[Consultas Página Web]]+Table195[[#This Row],[IVR]]+Table195[[#This Row],[Redes Sociales]]+Table195[[#This Row],[Chat]]+Table195[[#This Row],[Teléfono]]+Table195[[#This Row],[Correo]]+Table195[[#This Row],[Presencial]]</f>
        <v>8513</v>
      </c>
    </row>
    <row r="32" spans="1:24" x14ac:dyDescent="0.25">
      <c r="A32" s="131">
        <v>44621</v>
      </c>
      <c r="B32" s="120">
        <v>1154</v>
      </c>
      <c r="C32" s="120">
        <v>2101</v>
      </c>
      <c r="D32" s="120">
        <v>2841</v>
      </c>
      <c r="E32" s="120">
        <v>828</v>
      </c>
      <c r="F32" s="189" t="s">
        <v>9</v>
      </c>
      <c r="G32" s="189" t="s">
        <v>9</v>
      </c>
      <c r="H32" s="120">
        <v>319</v>
      </c>
      <c r="I32" s="133">
        <v>747</v>
      </c>
      <c r="J32" s="133">
        <v>987</v>
      </c>
      <c r="K32" s="256" t="s">
        <v>9</v>
      </c>
      <c r="L32" s="133">
        <v>782</v>
      </c>
      <c r="M32" s="136">
        <f>+Table195[[#This Row],[Consultas Página Web]]+Table195[[#This Row],[IVR]]+Table195[[#This Row],[Redes Sociales]]+Table195[[#This Row],[Chat]]+Table195[[#This Row],[Teléfono]]+Table195[[#This Row],[Correo]]+Table195[[#This Row],[Presencial]]</f>
        <v>8977</v>
      </c>
      <c r="S32" s="149"/>
      <c r="T32" s="149"/>
      <c r="U32" s="149"/>
      <c r="V32" s="149"/>
      <c r="W32" s="149"/>
      <c r="X32" s="149"/>
    </row>
    <row r="33" spans="1:24" x14ac:dyDescent="0.25">
      <c r="A33" s="240" t="s">
        <v>11</v>
      </c>
      <c r="B33" s="247">
        <f>SUBTOTAL(109,B30:B32)</f>
        <v>2935</v>
      </c>
      <c r="C33" s="247">
        <f>SUBTOTAL(109,C30:C32)</f>
        <v>5329</v>
      </c>
      <c r="D33" s="247">
        <f>SUBTOTAL(109,D30:D32)</f>
        <v>7598</v>
      </c>
      <c r="E33" s="247">
        <f>SUBTOTAL(109,E30:E32)</f>
        <v>2485</v>
      </c>
      <c r="F33" s="253" t="s">
        <v>9</v>
      </c>
      <c r="G33" s="253" t="s">
        <v>9</v>
      </c>
      <c r="H33" s="247">
        <f>SUBTOTAL(109,H30:H32)</f>
        <v>880</v>
      </c>
      <c r="I33" s="247">
        <f>+I30+I31+I32</f>
        <v>1967</v>
      </c>
      <c r="J33" s="247">
        <f>+J30+J31+J32</f>
        <v>2524</v>
      </c>
      <c r="K33" s="253" t="s">
        <v>9</v>
      </c>
      <c r="L33" s="247">
        <f>+L32</f>
        <v>782</v>
      </c>
      <c r="M33" s="247">
        <f>+Table195[[#This Row],[ChatBot Web]]+Table195[[#This Row],[Consultas Página Web]]+Table195[[#This Row],[IVR]]+Table195[[#This Row],[Redes Sociales]]+Table195[[#This Row],[Chat]]+Table195[[#This Row],[Teléfono]]+Table195[[#This Row],[Correo]]+Table195[[#This Row],[Presencial]]</f>
        <v>24500</v>
      </c>
      <c r="S33" s="149"/>
      <c r="T33" s="149"/>
      <c r="U33" s="149"/>
      <c r="V33" s="149"/>
      <c r="W33" s="149"/>
      <c r="X33" s="149"/>
    </row>
    <row r="34" spans="1:24" x14ac:dyDescent="0.25">
      <c r="A34" s="131">
        <v>44652</v>
      </c>
      <c r="B34" s="138">
        <v>1003</v>
      </c>
      <c r="C34" s="138">
        <v>1602</v>
      </c>
      <c r="D34" s="138">
        <v>2258</v>
      </c>
      <c r="E34" s="138">
        <v>498</v>
      </c>
      <c r="F34" s="189" t="s">
        <v>9</v>
      </c>
      <c r="G34" s="188" t="s">
        <v>9</v>
      </c>
      <c r="H34" s="138">
        <v>217</v>
      </c>
      <c r="I34" s="138">
        <v>596</v>
      </c>
      <c r="J34" s="138">
        <v>676</v>
      </c>
      <c r="K34" s="255" t="s">
        <v>9</v>
      </c>
      <c r="L34" s="138">
        <v>1812</v>
      </c>
      <c r="M34" s="138">
        <f>+Table195[[#This Row],[ChatBot Web]]+Table195[[#This Row],[Consultas Página Web]]+Table195[[#This Row],[IVR]]+Table195[[#This Row],[Redes Sociales]]+Table195[[#This Row],[Chat]]+Table195[[#This Row],[Teléfono]]+Table195[[#This Row],[Correo]]+Table195[[#This Row],[Presencial]]</f>
        <v>8662</v>
      </c>
      <c r="S34" s="149"/>
      <c r="T34" s="149"/>
      <c r="U34" s="149"/>
      <c r="V34" s="149"/>
      <c r="W34" s="149"/>
      <c r="X34" s="149"/>
    </row>
    <row r="35" spans="1:24" x14ac:dyDescent="0.25">
      <c r="A35" s="131">
        <v>44682</v>
      </c>
      <c r="B35" s="138">
        <v>1266</v>
      </c>
      <c r="C35" s="138">
        <v>1746</v>
      </c>
      <c r="D35" s="138">
        <v>2936</v>
      </c>
      <c r="E35" s="138">
        <v>641</v>
      </c>
      <c r="F35" s="189" t="s">
        <v>9</v>
      </c>
      <c r="G35" s="188" t="s">
        <v>9</v>
      </c>
      <c r="H35" s="138">
        <v>359</v>
      </c>
      <c r="I35" s="138">
        <v>860</v>
      </c>
      <c r="J35" s="138">
        <v>689</v>
      </c>
      <c r="K35" s="255" t="s">
        <v>9</v>
      </c>
      <c r="L35" s="138">
        <v>2424</v>
      </c>
      <c r="M35" s="138">
        <f>+Table195[[#This Row],[ChatBot Web]]+Table195[[#This Row],[Consultas Página Web]]+Table195[[#This Row],[IVR]]+Table195[[#This Row],[Redes Sociales]]+Table195[[#This Row],[Chat]]+Table195[[#This Row],[Teléfono]]+Table195[[#This Row],[Correo]]+Table195[[#This Row],[Presencial]]</f>
        <v>10921</v>
      </c>
      <c r="S35" s="149"/>
      <c r="T35" s="149"/>
      <c r="U35" s="149"/>
      <c r="V35" s="149"/>
      <c r="W35" s="149"/>
      <c r="X35" s="149"/>
    </row>
    <row r="36" spans="1:24" x14ac:dyDescent="0.25">
      <c r="A36" s="131">
        <v>44713</v>
      </c>
      <c r="B36" s="138">
        <v>1195</v>
      </c>
      <c r="C36" s="138">
        <v>1803</v>
      </c>
      <c r="D36" s="138">
        <v>2887</v>
      </c>
      <c r="E36" s="138">
        <v>921</v>
      </c>
      <c r="F36" s="189" t="s">
        <v>9</v>
      </c>
      <c r="G36" s="188" t="s">
        <v>9</v>
      </c>
      <c r="H36" s="138">
        <v>419</v>
      </c>
      <c r="I36" s="138">
        <v>729</v>
      </c>
      <c r="J36" s="138">
        <v>2117</v>
      </c>
      <c r="K36" s="138">
        <v>6</v>
      </c>
      <c r="L36" s="138">
        <v>4232</v>
      </c>
      <c r="M36" s="138">
        <f>+Table195[[#This Row],[ChatBot Web]]+Table195[[#This Row],[ChatBot WhatsApp]]+Table195[[#This Row],[Consultas Página Web]]+Table195[[#This Row],[IVR]]+Table195[[#This Row],[Redes Sociales]]+Table195[[#This Row],[Chat]]+Table195[[#This Row],[Teléfono]]+Table195[[#This Row],[Correo]]+Table195[[#This Row],[Presencial]]</f>
        <v>14309</v>
      </c>
      <c r="S36" s="149"/>
      <c r="T36" s="149"/>
      <c r="U36" s="149"/>
      <c r="V36" s="149"/>
      <c r="W36" s="149"/>
      <c r="X36" s="149"/>
    </row>
    <row r="37" spans="1:24" x14ac:dyDescent="0.25">
      <c r="A37" s="240" t="s">
        <v>11</v>
      </c>
      <c r="B37" s="238">
        <f>SUM(B34:B36)</f>
        <v>3464</v>
      </c>
      <c r="C37" s="238">
        <f>SUM(C34:C36)</f>
        <v>5151</v>
      </c>
      <c r="D37" s="238">
        <f>SUM(D34:D36)</f>
        <v>8081</v>
      </c>
      <c r="E37" s="238">
        <f>SUM(E34:E36)</f>
        <v>2060</v>
      </c>
      <c r="F37" s="253" t="s">
        <v>9</v>
      </c>
      <c r="G37" s="253" t="s">
        <v>9</v>
      </c>
      <c r="H37" s="238">
        <f>SUM(H34:H36)</f>
        <v>995</v>
      </c>
      <c r="I37" s="247">
        <f>+I34+I35+I36</f>
        <v>2185</v>
      </c>
      <c r="J37" s="247">
        <f>+J34+J35+J36</f>
        <v>3482</v>
      </c>
      <c r="K37" s="238">
        <f>+K36</f>
        <v>6</v>
      </c>
      <c r="L37" s="238">
        <f>+L34+L35+L36</f>
        <v>8468</v>
      </c>
      <c r="M37" s="247">
        <f>+Table195[[#This Row],[ChatBot Web]]+Table195[[#This Row],[ChatBot WhatsApp]]+Table195[[#This Row],[Consultas Página Web]]++Table195[[#This Row],[Redes Sociales]]+Table195[[#This Row],[Chat]]+Table195[[#This Row],[Teléfono]]+Table195[[#This Row],[Correo]]+Table195[[#This Row],[Presencial]]+Table195[[#This Row],[IVR]]</f>
        <v>33892</v>
      </c>
      <c r="Q37" s="182"/>
      <c r="S37" s="149"/>
      <c r="T37" s="149"/>
      <c r="U37" s="149"/>
      <c r="V37" s="149"/>
      <c r="W37" s="149"/>
      <c r="X37" s="149"/>
    </row>
    <row r="38" spans="1:24" x14ac:dyDescent="0.25">
      <c r="A38" s="139">
        <v>44743</v>
      </c>
      <c r="B38" s="140">
        <v>1303</v>
      </c>
      <c r="C38" s="141">
        <v>2025</v>
      </c>
      <c r="D38" s="141">
        <v>2805</v>
      </c>
      <c r="E38" s="141">
        <v>941</v>
      </c>
      <c r="F38" s="189" t="s">
        <v>9</v>
      </c>
      <c r="G38" s="188" t="s">
        <v>9</v>
      </c>
      <c r="H38" s="141">
        <v>380</v>
      </c>
      <c r="I38" s="254">
        <v>730</v>
      </c>
      <c r="J38" s="254">
        <v>400</v>
      </c>
      <c r="K38" s="254">
        <v>19</v>
      </c>
      <c r="L38" s="254">
        <v>5134</v>
      </c>
      <c r="M38" s="138">
        <f>+Table195[[#This Row],[ChatBot Web]]+Table195[[#This Row],[ChatBot WhatsApp]]+Table195[[#This Row],[Consultas Página Web]]+Table195[[#This Row],[IVR]]+Table195[[#This Row],[Redes Sociales]]+Table195[[#This Row],[Chat]]+Table195[[#This Row],[Teléfono]]+Table195[[#This Row],[Correo]]+Table195[[#This Row],[Presencial]]</f>
        <v>13737</v>
      </c>
      <c r="S38" s="149"/>
      <c r="T38" s="149"/>
      <c r="U38" s="149"/>
      <c r="V38" s="149"/>
      <c r="W38" s="149"/>
      <c r="X38" s="149"/>
    </row>
    <row r="39" spans="1:24" x14ac:dyDescent="0.25">
      <c r="A39" s="139">
        <v>44774</v>
      </c>
      <c r="B39" s="140">
        <v>1279</v>
      </c>
      <c r="C39" s="140">
        <v>2105</v>
      </c>
      <c r="D39" s="140">
        <v>2826</v>
      </c>
      <c r="E39" s="140">
        <v>815</v>
      </c>
      <c r="F39" s="189" t="s">
        <v>9</v>
      </c>
      <c r="G39" s="188" t="s">
        <v>9</v>
      </c>
      <c r="H39" s="140">
        <v>300</v>
      </c>
      <c r="I39" s="138">
        <v>749</v>
      </c>
      <c r="J39" s="138">
        <v>415</v>
      </c>
      <c r="K39" s="138">
        <v>94</v>
      </c>
      <c r="L39" s="138">
        <v>5216</v>
      </c>
      <c r="M39" s="138">
        <f>+Table195[[#This Row],[ChatBot Web]]+Table195[[#This Row],[ChatBot WhatsApp]]+Table195[[#This Row],[Consultas Página Web]]+Table195[[#This Row],[IVR]]+Table195[[#This Row],[Redes Sociales]]+Table195[[#This Row],[Chat]]+Table195[[#This Row],[Teléfono]]+Table195[[#This Row],[Correo]]+Table195[[#This Row],[Presencial]]</f>
        <v>13799</v>
      </c>
      <c r="S39" s="149"/>
      <c r="T39" s="149"/>
      <c r="U39" s="149"/>
      <c r="V39" s="149"/>
      <c r="W39" s="149"/>
      <c r="X39" s="149"/>
    </row>
    <row r="40" spans="1:24" x14ac:dyDescent="0.25">
      <c r="A40" s="139">
        <v>44805</v>
      </c>
      <c r="B40" s="140">
        <v>1188</v>
      </c>
      <c r="C40" s="140">
        <v>2192</v>
      </c>
      <c r="D40" s="140">
        <v>2744</v>
      </c>
      <c r="E40" s="140">
        <v>936</v>
      </c>
      <c r="F40" s="189" t="s">
        <v>9</v>
      </c>
      <c r="G40" s="189" t="s">
        <v>9</v>
      </c>
      <c r="H40" s="140">
        <v>351</v>
      </c>
      <c r="I40" s="138">
        <v>678</v>
      </c>
      <c r="J40" s="138">
        <v>392</v>
      </c>
      <c r="K40" s="138">
        <v>329</v>
      </c>
      <c r="L40" s="138">
        <v>7118</v>
      </c>
      <c r="M40" s="138">
        <f>+Table195[[#This Row],[ChatBot Web]]+Table195[[#This Row],[ChatBot WhatsApp]]+Table195[[#This Row],[Consultas Página Web]]+Table195[[#This Row],[IVR]]+Table195[[#This Row],[Redes Sociales]]+Table195[[#This Row],[Chat]]+Table195[[#This Row],[Teléfono]]+Table195[[#This Row],[Correo]]+Table195[[#This Row],[Presencial]]</f>
        <v>15928</v>
      </c>
      <c r="S40" s="149"/>
      <c r="T40" s="149"/>
      <c r="U40" s="149"/>
      <c r="V40" s="149"/>
      <c r="W40" s="149"/>
      <c r="X40" s="149"/>
    </row>
    <row r="41" spans="1:24" x14ac:dyDescent="0.25">
      <c r="A41" s="248" t="s">
        <v>11</v>
      </c>
      <c r="B41" s="237">
        <f>+SUM(B38+B39+B40)</f>
        <v>3770</v>
      </c>
      <c r="C41" s="237">
        <f>+SUM(C38+C39+C40)</f>
        <v>6322</v>
      </c>
      <c r="D41" s="237">
        <f>+SUM(D38+D39+D40)</f>
        <v>8375</v>
      </c>
      <c r="E41" s="237">
        <f>+SUM(E38+E39+E40)</f>
        <v>2692</v>
      </c>
      <c r="F41" s="253" t="s">
        <v>9</v>
      </c>
      <c r="G41" s="253" t="s">
        <v>9</v>
      </c>
      <c r="H41" s="237">
        <f>+SUM(H38+H39+H40)</f>
        <v>1031</v>
      </c>
      <c r="I41" s="247">
        <f>+I38+I39+I40</f>
        <v>2157</v>
      </c>
      <c r="J41" s="247">
        <f>+J38+J39+J40</f>
        <v>1207</v>
      </c>
      <c r="K41" s="237">
        <f>+K38+K39+K40</f>
        <v>442</v>
      </c>
      <c r="L41" s="238">
        <f>+L38+L39+L40</f>
        <v>17468</v>
      </c>
      <c r="M41" s="247">
        <f>+Table195[[#This Row],[ChatBot Web]]+Table195[[#This Row],[ChatBot WhatsApp]]+Table195[[#This Row],[Consultas Página Web]]++Table195[[#This Row],[Redes Sociales]]+Table195[[#This Row],[Chat]]+Table195[[#This Row],[Teléfono]]+Table195[[#This Row],[Correo]]+Table195[[#This Row],[Presencial]]+Table195[[#This Row],[IVR]]</f>
        <v>43464</v>
      </c>
      <c r="O41" s="149"/>
      <c r="S41" s="149"/>
      <c r="T41" s="149"/>
      <c r="U41" s="149"/>
      <c r="V41" s="149"/>
      <c r="W41" s="149"/>
      <c r="X41" s="149"/>
    </row>
    <row r="42" spans="1:24" x14ac:dyDescent="0.25">
      <c r="A42" s="145">
        <v>44835</v>
      </c>
      <c r="B42" s="138">
        <v>1232</v>
      </c>
      <c r="C42" s="138">
        <v>1972</v>
      </c>
      <c r="D42" s="138">
        <v>2433</v>
      </c>
      <c r="E42" s="138">
        <v>761</v>
      </c>
      <c r="F42" s="189" t="s">
        <v>9</v>
      </c>
      <c r="G42" s="215" t="s">
        <v>9</v>
      </c>
      <c r="H42" s="138">
        <v>358</v>
      </c>
      <c r="I42" s="138">
        <v>596</v>
      </c>
      <c r="J42" s="138">
        <v>596</v>
      </c>
      <c r="K42" s="138">
        <v>188</v>
      </c>
      <c r="L42" s="138">
        <v>7789</v>
      </c>
      <c r="M42" s="138">
        <f>+Table195[[#This Row],[ChatBot Web]]+Table195[[#This Row],[ChatBot WhatsApp]]+Table195[[#This Row],[Consultas Página Web]]+Table195[[#This Row],[IVR]]+Table195[[#This Row],[Redes Sociales]]+Table195[[#This Row],[Chat]]+Table195[[#This Row],[Teléfono]]+Table195[[#This Row],[Correo]]+Table195[[#This Row],[Presencial]]</f>
        <v>15925</v>
      </c>
      <c r="S42" s="149"/>
      <c r="T42" s="149"/>
      <c r="U42" s="149"/>
      <c r="V42" s="149"/>
      <c r="W42" s="149"/>
      <c r="X42" s="149"/>
    </row>
    <row r="43" spans="1:24" x14ac:dyDescent="0.25">
      <c r="A43" s="145">
        <v>44866</v>
      </c>
      <c r="B43" s="138">
        <v>1230</v>
      </c>
      <c r="C43" s="138">
        <v>2132</v>
      </c>
      <c r="D43" s="138">
        <v>2917</v>
      </c>
      <c r="E43" s="138">
        <v>968</v>
      </c>
      <c r="F43" s="189" t="s">
        <v>9</v>
      </c>
      <c r="G43" s="120">
        <v>62</v>
      </c>
      <c r="H43" s="138">
        <v>363</v>
      </c>
      <c r="I43" s="138">
        <v>746</v>
      </c>
      <c r="J43" s="138">
        <v>487</v>
      </c>
      <c r="K43" s="138">
        <v>153</v>
      </c>
      <c r="L43" s="138">
        <v>6300</v>
      </c>
      <c r="M43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15358</v>
      </c>
      <c r="S43" s="149"/>
      <c r="T43" s="149"/>
      <c r="U43" s="149"/>
      <c r="V43" s="149"/>
      <c r="W43" s="149"/>
      <c r="X43" s="149"/>
    </row>
    <row r="44" spans="1:24" x14ac:dyDescent="0.25">
      <c r="A44" s="145">
        <v>44897</v>
      </c>
      <c r="B44" s="120">
        <v>1089</v>
      </c>
      <c r="C44" s="133">
        <v>2057</v>
      </c>
      <c r="D44" s="133">
        <v>2499</v>
      </c>
      <c r="E44" s="133">
        <v>770</v>
      </c>
      <c r="F44" s="189" t="s">
        <v>9</v>
      </c>
      <c r="G44" s="120">
        <v>37</v>
      </c>
      <c r="H44" s="133">
        <v>311</v>
      </c>
      <c r="I44" s="133">
        <v>526</v>
      </c>
      <c r="J44" s="133">
        <v>635</v>
      </c>
      <c r="K44" s="133">
        <v>126</v>
      </c>
      <c r="L44" s="133">
        <v>4002</v>
      </c>
      <c r="M44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12052</v>
      </c>
      <c r="S44" s="149"/>
      <c r="T44" s="149"/>
      <c r="U44" s="149"/>
      <c r="V44" s="149"/>
      <c r="W44" s="149"/>
      <c r="X44" s="149"/>
    </row>
    <row r="45" spans="1:24" x14ac:dyDescent="0.25">
      <c r="A45" s="240" t="s">
        <v>11</v>
      </c>
      <c r="B45" s="237">
        <f>+SUM(B42+B43+B44)</f>
        <v>3551</v>
      </c>
      <c r="C45" s="237">
        <f>+SUM(C42+C43+C44)</f>
        <v>6161</v>
      </c>
      <c r="D45" s="237">
        <f>+SUM(D42+D43+D44)</f>
        <v>7849</v>
      </c>
      <c r="E45" s="237">
        <f>+SUM(E42+E43+E44)</f>
        <v>2499</v>
      </c>
      <c r="F45" s="253" t="s">
        <v>9</v>
      </c>
      <c r="G45" s="237">
        <f>+SUM(G43+G44)</f>
        <v>99</v>
      </c>
      <c r="H45" s="237">
        <f>+SUM(H42+H43+H44)</f>
        <v>1032</v>
      </c>
      <c r="I45" s="247">
        <f>+I42+I43+I44</f>
        <v>1868</v>
      </c>
      <c r="J45" s="247">
        <f>+J42+J43+J44</f>
        <v>1718</v>
      </c>
      <c r="K45" s="237">
        <f>+K42+K43+K44</f>
        <v>467</v>
      </c>
      <c r="L45" s="238">
        <f>+L42+L43+L44</f>
        <v>18091</v>
      </c>
      <c r="M45" s="237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43335</v>
      </c>
      <c r="S45" s="149"/>
      <c r="T45" s="149"/>
      <c r="U45" s="149"/>
      <c r="V45" s="149"/>
      <c r="W45" s="149"/>
      <c r="X45" s="149"/>
    </row>
    <row r="46" spans="1:24" x14ac:dyDescent="0.25">
      <c r="A46" s="145">
        <v>44928</v>
      </c>
      <c r="B46" s="74">
        <v>1475</v>
      </c>
      <c r="C46" s="138">
        <v>1861</v>
      </c>
      <c r="D46" s="138">
        <v>3112</v>
      </c>
      <c r="E46" s="138">
        <v>703</v>
      </c>
      <c r="F46" s="189" t="s">
        <v>9</v>
      </c>
      <c r="G46" s="120">
        <v>28</v>
      </c>
      <c r="H46" s="138">
        <v>323</v>
      </c>
      <c r="I46" s="138">
        <v>786</v>
      </c>
      <c r="J46" s="138">
        <v>745</v>
      </c>
      <c r="K46" s="138">
        <v>245</v>
      </c>
      <c r="L46" s="138">
        <v>3653</v>
      </c>
      <c r="M46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12931</v>
      </c>
      <c r="S46" s="149"/>
      <c r="T46" s="149"/>
      <c r="U46" s="149"/>
      <c r="V46" s="149"/>
      <c r="W46" s="149"/>
      <c r="X46" s="149"/>
    </row>
    <row r="47" spans="1:24" x14ac:dyDescent="0.25">
      <c r="A47" s="145">
        <v>44960</v>
      </c>
      <c r="B47" s="74">
        <v>1280</v>
      </c>
      <c r="C47" s="138">
        <v>2002</v>
      </c>
      <c r="D47" s="138">
        <v>2769</v>
      </c>
      <c r="E47" s="138">
        <v>838</v>
      </c>
      <c r="F47" s="189" t="s">
        <v>9</v>
      </c>
      <c r="G47" s="120">
        <v>53</v>
      </c>
      <c r="H47" s="138">
        <v>228</v>
      </c>
      <c r="I47" s="138">
        <v>643</v>
      </c>
      <c r="J47" s="138">
        <v>590</v>
      </c>
      <c r="K47" s="138">
        <v>232</v>
      </c>
      <c r="L47" s="138">
        <v>7245</v>
      </c>
      <c r="M47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15880</v>
      </c>
      <c r="S47" s="149"/>
      <c r="T47" s="149"/>
      <c r="U47" s="149"/>
      <c r="V47" s="149"/>
      <c r="W47" s="149"/>
      <c r="X47" s="149"/>
    </row>
    <row r="48" spans="1:24" x14ac:dyDescent="0.25">
      <c r="A48" s="145">
        <v>44988</v>
      </c>
      <c r="B48" s="155">
        <v>1375</v>
      </c>
      <c r="C48" s="155">
        <v>2650</v>
      </c>
      <c r="D48" s="155">
        <v>3196</v>
      </c>
      <c r="E48" s="155">
        <v>1300</v>
      </c>
      <c r="F48" s="189" t="s">
        <v>9</v>
      </c>
      <c r="G48" s="135">
        <v>69</v>
      </c>
      <c r="H48" s="154">
        <v>279</v>
      </c>
      <c r="I48" s="154">
        <v>745</v>
      </c>
      <c r="J48" s="154">
        <v>443</v>
      </c>
      <c r="K48" s="154">
        <v>545</v>
      </c>
      <c r="L48" s="155">
        <v>11769</v>
      </c>
      <c r="M48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22371</v>
      </c>
      <c r="N48" s="151"/>
      <c r="S48" s="149"/>
      <c r="T48" s="149"/>
      <c r="U48" s="149"/>
      <c r="V48" s="149"/>
      <c r="W48" s="149"/>
      <c r="X48" s="149"/>
    </row>
    <row r="49" spans="1:24" x14ac:dyDescent="0.25">
      <c r="A49" s="240" t="s">
        <v>11</v>
      </c>
      <c r="B49" s="237">
        <f>+SUM(B46+B47+B48)</f>
        <v>4130</v>
      </c>
      <c r="C49" s="237">
        <f>+SUM(C46+C47+C48)</f>
        <v>6513</v>
      </c>
      <c r="D49" s="237">
        <f>+SUM(D46+D47+D48)</f>
        <v>9077</v>
      </c>
      <c r="E49" s="237">
        <f>+SUM(E46+E47+E48)</f>
        <v>2841</v>
      </c>
      <c r="F49" s="253" t="s">
        <v>9</v>
      </c>
      <c r="G49" s="237">
        <f>+SUM(G46+G47+G48)</f>
        <v>150</v>
      </c>
      <c r="H49" s="237">
        <f>+SUM(H46+H47+H48)</f>
        <v>830</v>
      </c>
      <c r="I49" s="247">
        <f>+I46+I47+I48</f>
        <v>2174</v>
      </c>
      <c r="J49" s="247">
        <f>+J46+J47+J48</f>
        <v>1778</v>
      </c>
      <c r="K49" s="247">
        <f>+K46+K47+K48</f>
        <v>1022</v>
      </c>
      <c r="L49" s="247">
        <f>+L46+L47+L48</f>
        <v>22667</v>
      </c>
      <c r="M49" s="237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51182</v>
      </c>
      <c r="N49" s="149"/>
      <c r="S49" s="149"/>
      <c r="T49" s="149"/>
      <c r="U49" s="149"/>
      <c r="V49" s="149"/>
      <c r="W49" s="149"/>
      <c r="X49" s="149"/>
    </row>
    <row r="50" spans="1:24" x14ac:dyDescent="0.25">
      <c r="A50" s="145">
        <v>45019</v>
      </c>
      <c r="B50" s="181">
        <v>1002</v>
      </c>
      <c r="C50" s="181">
        <v>1859</v>
      </c>
      <c r="D50" s="181">
        <v>2284</v>
      </c>
      <c r="E50" s="181">
        <v>781</v>
      </c>
      <c r="F50" s="189" t="s">
        <v>9</v>
      </c>
      <c r="G50" s="133">
        <v>54</v>
      </c>
      <c r="H50" s="181">
        <v>256</v>
      </c>
      <c r="I50" s="181">
        <v>576</v>
      </c>
      <c r="J50" s="181">
        <v>500</v>
      </c>
      <c r="K50" s="181">
        <v>538</v>
      </c>
      <c r="L50" s="181">
        <v>9121</v>
      </c>
      <c r="M50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16971</v>
      </c>
      <c r="R50" s="152"/>
      <c r="S50" s="152"/>
      <c r="T50" s="152"/>
      <c r="U50" s="152"/>
      <c r="V50" s="152"/>
      <c r="W50" s="152"/>
    </row>
    <row r="51" spans="1:24" x14ac:dyDescent="0.25">
      <c r="A51" s="145">
        <v>45050</v>
      </c>
      <c r="B51" s="185">
        <v>1028</v>
      </c>
      <c r="C51" s="185">
        <v>2268</v>
      </c>
      <c r="D51" s="185">
        <v>2658</v>
      </c>
      <c r="E51" s="185">
        <v>999</v>
      </c>
      <c r="F51" s="189" t="s">
        <v>9</v>
      </c>
      <c r="G51" s="135">
        <v>46</v>
      </c>
      <c r="H51" s="185">
        <v>301</v>
      </c>
      <c r="I51" s="185">
        <v>665</v>
      </c>
      <c r="J51" s="185">
        <v>482</v>
      </c>
      <c r="K51" s="185">
        <v>542</v>
      </c>
      <c r="L51" s="185">
        <v>6724</v>
      </c>
      <c r="M51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15713</v>
      </c>
      <c r="R51" s="152"/>
      <c r="S51" s="152"/>
      <c r="T51" s="152"/>
      <c r="U51" s="152"/>
      <c r="V51" s="152"/>
      <c r="W51" s="152"/>
    </row>
    <row r="52" spans="1:24" x14ac:dyDescent="0.25">
      <c r="A52" s="145">
        <v>45082</v>
      </c>
      <c r="B52" s="181">
        <v>1038</v>
      </c>
      <c r="C52" s="181">
        <v>2237</v>
      </c>
      <c r="D52" s="181">
        <v>2637</v>
      </c>
      <c r="E52" s="181">
        <v>1126</v>
      </c>
      <c r="F52" s="189" t="s">
        <v>9</v>
      </c>
      <c r="G52" s="133">
        <v>45</v>
      </c>
      <c r="H52" s="181">
        <v>302</v>
      </c>
      <c r="I52" s="181">
        <v>628</v>
      </c>
      <c r="J52" s="181">
        <v>546</v>
      </c>
      <c r="K52" s="181">
        <v>413</v>
      </c>
      <c r="L52" s="181">
        <v>7428</v>
      </c>
      <c r="M52" s="115">
        <f>+Table195[[#This Row],[ChatBot Web]]+Table195[[#This Row],[ChatBot WhatsApp]]+Table195[[#This Row],[Consultas Página Web]]+Table195[[#This Row],[IVR]]+Table195[[#This Row],[Redes Sociales]]+Table195[[#This Row],[Atención Virtual]]+Table195[[#This Row],[Chat]]+Table195[[#This Row],[Teléfono]]+Table195[[#This Row],[Correo]]+Table195[[#This Row],[Presencial]]</f>
        <v>16400</v>
      </c>
      <c r="R52" s="152"/>
      <c r="S52" s="152"/>
      <c r="T52" s="152"/>
      <c r="U52" s="152"/>
      <c r="V52" s="152"/>
      <c r="W52" s="152"/>
    </row>
    <row r="53" spans="1:24" x14ac:dyDescent="0.25">
      <c r="A53" s="248" t="s">
        <v>11</v>
      </c>
      <c r="B53" s="237">
        <f>+SUM(B50+B51+B52)</f>
        <v>3068</v>
      </c>
      <c r="C53" s="237">
        <f>+SUM(C50+C51+C52)</f>
        <v>6364</v>
      </c>
      <c r="D53" s="237">
        <f>+SUM(D50+D51+D52)</f>
        <v>7579</v>
      </c>
      <c r="E53" s="237">
        <f>+SUM(E50+E51+E52)</f>
        <v>2906</v>
      </c>
      <c r="F53" s="252" t="s">
        <v>9</v>
      </c>
      <c r="G53" s="247">
        <f>+SUM(G50+G51+G52)</f>
        <v>145</v>
      </c>
      <c r="H53" s="237">
        <f>+SUM(H50+H51+H52)</f>
        <v>859</v>
      </c>
      <c r="I53" s="247">
        <f>+I50+I51+I52</f>
        <v>1869</v>
      </c>
      <c r="J53" s="247">
        <f>+J50+J51+J52</f>
        <v>1528</v>
      </c>
      <c r="K53" s="247">
        <f>+K50+K51+K52</f>
        <v>1493</v>
      </c>
      <c r="L53" s="247">
        <f>+L50+L51+L52</f>
        <v>23273</v>
      </c>
      <c r="M53" s="237">
        <f>+SUM(M50+M51+M52)</f>
        <v>49084</v>
      </c>
      <c r="N53" s="149"/>
      <c r="S53" s="149"/>
      <c r="T53" s="149"/>
      <c r="U53" s="149"/>
      <c r="V53" s="149"/>
      <c r="W53" s="149"/>
      <c r="X53" s="149"/>
    </row>
    <row r="54" spans="1:24" x14ac:dyDescent="0.25">
      <c r="A54" s="139">
        <v>45112</v>
      </c>
      <c r="B54" s="185">
        <v>1145</v>
      </c>
      <c r="C54" s="185">
        <v>2064</v>
      </c>
      <c r="D54" s="185">
        <v>2337</v>
      </c>
      <c r="E54" s="185">
        <v>782</v>
      </c>
      <c r="F54" s="185">
        <v>9</v>
      </c>
      <c r="G54" s="120">
        <v>42</v>
      </c>
      <c r="H54" s="185">
        <v>281</v>
      </c>
      <c r="I54" s="185">
        <v>547</v>
      </c>
      <c r="J54" s="185">
        <v>340</v>
      </c>
      <c r="K54" s="185">
        <v>495</v>
      </c>
      <c r="L54" s="185">
        <v>5024</v>
      </c>
      <c r="M54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13066</v>
      </c>
      <c r="N54" s="152"/>
      <c r="S54" s="152"/>
      <c r="T54" s="152"/>
      <c r="U54" s="152"/>
      <c r="V54" s="152"/>
      <c r="W54" s="152"/>
      <c r="X54" s="152"/>
    </row>
    <row r="55" spans="1:24" x14ac:dyDescent="0.25">
      <c r="A55" s="139">
        <v>45143</v>
      </c>
      <c r="B55" s="185">
        <v>1023</v>
      </c>
      <c r="C55" s="185">
        <v>2005</v>
      </c>
      <c r="D55" s="185">
        <v>2192</v>
      </c>
      <c r="E55" s="185">
        <v>717</v>
      </c>
      <c r="F55" s="185">
        <v>459</v>
      </c>
      <c r="G55" s="120">
        <v>21</v>
      </c>
      <c r="H55" s="185">
        <v>227</v>
      </c>
      <c r="I55" s="185">
        <v>296</v>
      </c>
      <c r="J55" s="185">
        <v>414</v>
      </c>
      <c r="K55" s="185">
        <v>1469</v>
      </c>
      <c r="L55" s="185">
        <v>5260</v>
      </c>
      <c r="M55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14083</v>
      </c>
      <c r="N55" s="152"/>
      <c r="S55" s="152"/>
      <c r="T55" s="152"/>
      <c r="U55" s="152"/>
      <c r="V55" s="152"/>
      <c r="W55" s="152"/>
      <c r="X55" s="152"/>
    </row>
    <row r="56" spans="1:24" x14ac:dyDescent="0.25">
      <c r="A56" s="139">
        <v>45174</v>
      </c>
      <c r="B56" s="185">
        <v>1093</v>
      </c>
      <c r="C56" s="185">
        <v>1612</v>
      </c>
      <c r="D56" s="185">
        <v>2304</v>
      </c>
      <c r="E56" s="185">
        <v>675</v>
      </c>
      <c r="F56" s="185">
        <v>529</v>
      </c>
      <c r="G56" s="120">
        <v>33</v>
      </c>
      <c r="H56" s="185">
        <v>213</v>
      </c>
      <c r="I56" s="185">
        <v>584</v>
      </c>
      <c r="J56" s="185">
        <v>426</v>
      </c>
      <c r="K56" s="185">
        <v>2354</v>
      </c>
      <c r="L56" s="185">
        <v>7477</v>
      </c>
      <c r="M56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17300</v>
      </c>
      <c r="N56" s="152"/>
      <c r="S56" s="152"/>
      <c r="T56" s="152"/>
      <c r="U56" s="152"/>
      <c r="V56" s="152"/>
      <c r="W56" s="152"/>
      <c r="X56" s="152"/>
    </row>
    <row r="57" spans="1:24" x14ac:dyDescent="0.25">
      <c r="A57" s="248" t="s">
        <v>11</v>
      </c>
      <c r="B57" s="237">
        <f t="shared" ref="B57:L57" si="0">+SUM(B54:B56)</f>
        <v>3261</v>
      </c>
      <c r="C57" s="237">
        <f t="shared" si="0"/>
        <v>5681</v>
      </c>
      <c r="D57" s="237">
        <f t="shared" si="0"/>
        <v>6833</v>
      </c>
      <c r="E57" s="237">
        <f t="shared" si="0"/>
        <v>2174</v>
      </c>
      <c r="F57" s="237">
        <f t="shared" si="0"/>
        <v>997</v>
      </c>
      <c r="G57" s="247">
        <f t="shared" si="0"/>
        <v>96</v>
      </c>
      <c r="H57" s="237">
        <f t="shared" si="0"/>
        <v>721</v>
      </c>
      <c r="I57" s="237">
        <f t="shared" si="0"/>
        <v>1427</v>
      </c>
      <c r="J57" s="237">
        <f t="shared" si="0"/>
        <v>1180</v>
      </c>
      <c r="K57" s="237">
        <f t="shared" si="0"/>
        <v>4318</v>
      </c>
      <c r="L57" s="237">
        <f t="shared" si="0"/>
        <v>17761</v>
      </c>
      <c r="M57" s="237">
        <f>+SUM(M54+M55+M56)</f>
        <v>44449</v>
      </c>
      <c r="N57" s="152"/>
      <c r="S57" s="152"/>
      <c r="T57" s="152"/>
      <c r="U57" s="152"/>
      <c r="V57" s="152"/>
      <c r="W57" s="152"/>
      <c r="X57" s="152"/>
    </row>
    <row r="58" spans="1:24" x14ac:dyDescent="0.25">
      <c r="A58" s="139">
        <v>45204</v>
      </c>
      <c r="B58" s="140">
        <v>1172</v>
      </c>
      <c r="C58" s="140">
        <v>1956</v>
      </c>
      <c r="D58" s="140">
        <v>2279</v>
      </c>
      <c r="E58" s="140">
        <v>561</v>
      </c>
      <c r="F58" s="185">
        <v>559</v>
      </c>
      <c r="G58" s="120">
        <v>30</v>
      </c>
      <c r="H58" s="140">
        <v>180</v>
      </c>
      <c r="I58" s="140">
        <v>531</v>
      </c>
      <c r="J58" s="140">
        <v>448</v>
      </c>
      <c r="K58" s="140">
        <v>1065</v>
      </c>
      <c r="L58" s="140">
        <v>5121</v>
      </c>
      <c r="M58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13902</v>
      </c>
      <c r="N58" s="152"/>
      <c r="S58" s="152"/>
      <c r="T58" s="152"/>
      <c r="U58" s="152"/>
      <c r="V58" s="152"/>
      <c r="W58" s="152"/>
      <c r="X58" s="152"/>
    </row>
    <row r="59" spans="1:24" x14ac:dyDescent="0.25">
      <c r="A59" s="139">
        <v>45236</v>
      </c>
      <c r="B59" s="185">
        <v>1109</v>
      </c>
      <c r="C59" s="185">
        <v>1586</v>
      </c>
      <c r="D59" s="185">
        <v>2223</v>
      </c>
      <c r="E59" s="185">
        <v>698</v>
      </c>
      <c r="F59" s="185">
        <v>517</v>
      </c>
      <c r="G59" s="120">
        <v>24</v>
      </c>
      <c r="H59" s="185">
        <v>214</v>
      </c>
      <c r="I59" s="185">
        <v>513</v>
      </c>
      <c r="J59" s="185">
        <v>382</v>
      </c>
      <c r="K59" s="185">
        <v>986</v>
      </c>
      <c r="L59" s="185">
        <v>6378</v>
      </c>
      <c r="M59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14630</v>
      </c>
      <c r="N59" s="152"/>
      <c r="S59" s="152"/>
      <c r="T59" s="152"/>
      <c r="U59" s="152"/>
      <c r="V59" s="152"/>
      <c r="W59" s="152"/>
      <c r="X59" s="152"/>
    </row>
    <row r="60" spans="1:24" x14ac:dyDescent="0.25">
      <c r="A60" s="139">
        <v>45266</v>
      </c>
      <c r="B60" s="185">
        <v>1098</v>
      </c>
      <c r="C60" s="185">
        <v>1578</v>
      </c>
      <c r="D60" s="185">
        <v>1956</v>
      </c>
      <c r="E60" s="185">
        <v>571</v>
      </c>
      <c r="F60" s="185">
        <v>521</v>
      </c>
      <c r="G60" s="120">
        <v>17</v>
      </c>
      <c r="H60" s="185">
        <v>192</v>
      </c>
      <c r="I60" s="185">
        <v>461</v>
      </c>
      <c r="J60" s="185">
        <v>577</v>
      </c>
      <c r="K60" s="185">
        <v>934</v>
      </c>
      <c r="L60" s="185">
        <v>5182</v>
      </c>
      <c r="M60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13087</v>
      </c>
      <c r="N60" s="152"/>
      <c r="S60" s="152"/>
      <c r="T60" s="152"/>
      <c r="U60" s="152"/>
      <c r="V60" s="152"/>
      <c r="W60" s="152"/>
      <c r="X60" s="152"/>
    </row>
    <row r="61" spans="1:24" x14ac:dyDescent="0.25">
      <c r="A61" s="248" t="s">
        <v>11</v>
      </c>
      <c r="B61" s="237">
        <f t="shared" ref="B61:L61" si="1">SUM(B58:B60)</f>
        <v>3379</v>
      </c>
      <c r="C61" s="237">
        <f t="shared" si="1"/>
        <v>5120</v>
      </c>
      <c r="D61" s="237">
        <f t="shared" si="1"/>
        <v>6458</v>
      </c>
      <c r="E61" s="237">
        <f t="shared" si="1"/>
        <v>1830</v>
      </c>
      <c r="F61" s="237">
        <f t="shared" si="1"/>
        <v>1597</v>
      </c>
      <c r="G61" s="247">
        <f t="shared" si="1"/>
        <v>71</v>
      </c>
      <c r="H61" s="237">
        <f t="shared" si="1"/>
        <v>586</v>
      </c>
      <c r="I61" s="237">
        <f t="shared" si="1"/>
        <v>1505</v>
      </c>
      <c r="J61" s="237">
        <f t="shared" si="1"/>
        <v>1407</v>
      </c>
      <c r="K61" s="237">
        <f t="shared" si="1"/>
        <v>2985</v>
      </c>
      <c r="L61" s="237">
        <f t="shared" si="1"/>
        <v>16681</v>
      </c>
      <c r="M61" s="237">
        <f>+SUM(M58:M60)</f>
        <v>41619</v>
      </c>
      <c r="N61" s="152"/>
      <c r="S61" s="152"/>
      <c r="T61" s="152"/>
      <c r="U61" s="152"/>
      <c r="V61" s="152"/>
      <c r="W61" s="152"/>
      <c r="X61" s="152"/>
    </row>
    <row r="62" spans="1:24" x14ac:dyDescent="0.25">
      <c r="A62" s="130">
        <v>45292</v>
      </c>
      <c r="B62" s="249">
        <v>1383</v>
      </c>
      <c r="C62" s="249">
        <v>1901</v>
      </c>
      <c r="D62" s="249">
        <v>2326</v>
      </c>
      <c r="E62" s="249">
        <v>705</v>
      </c>
      <c r="F62" s="251">
        <v>711</v>
      </c>
      <c r="G62" s="250">
        <v>25</v>
      </c>
      <c r="H62" s="249">
        <v>256</v>
      </c>
      <c r="I62" s="249">
        <v>555</v>
      </c>
      <c r="J62" s="249">
        <v>977</v>
      </c>
      <c r="K62" s="249">
        <v>1139</v>
      </c>
      <c r="L62" s="249">
        <v>5810</v>
      </c>
      <c r="M62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15788</v>
      </c>
      <c r="N62" s="152"/>
      <c r="S62" s="152"/>
      <c r="T62" s="152"/>
      <c r="U62" s="152"/>
      <c r="V62" s="152"/>
      <c r="W62" s="152"/>
      <c r="X62" s="152"/>
    </row>
    <row r="63" spans="1:24" x14ac:dyDescent="0.25">
      <c r="A63" s="130">
        <v>45324</v>
      </c>
      <c r="B63" s="249">
        <v>1199</v>
      </c>
      <c r="C63" s="249">
        <v>1856</v>
      </c>
      <c r="D63" s="249">
        <v>2239</v>
      </c>
      <c r="E63" s="249">
        <v>789</v>
      </c>
      <c r="F63" s="251">
        <v>880</v>
      </c>
      <c r="G63" s="250">
        <v>28</v>
      </c>
      <c r="H63" s="249">
        <v>296</v>
      </c>
      <c r="I63" s="249">
        <v>520</v>
      </c>
      <c r="J63" s="249">
        <v>351</v>
      </c>
      <c r="K63" s="249">
        <v>868</v>
      </c>
      <c r="L63" s="249">
        <v>6373</v>
      </c>
      <c r="M63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15399</v>
      </c>
      <c r="N63" s="152"/>
      <c r="S63" s="152"/>
      <c r="T63" s="152"/>
      <c r="U63" s="152"/>
      <c r="V63" s="152"/>
      <c r="W63" s="152"/>
      <c r="X63" s="152"/>
    </row>
    <row r="64" spans="1:24" x14ac:dyDescent="0.25">
      <c r="A64" s="130">
        <v>45352</v>
      </c>
      <c r="B64" s="249">
        <v>1013</v>
      </c>
      <c r="C64" s="249">
        <v>1545</v>
      </c>
      <c r="D64" s="249">
        <v>2273</v>
      </c>
      <c r="E64" s="249">
        <v>705</v>
      </c>
      <c r="F64" s="251">
        <v>698</v>
      </c>
      <c r="G64" s="250">
        <v>34</v>
      </c>
      <c r="H64" s="249">
        <v>335</v>
      </c>
      <c r="I64" s="249">
        <v>469</v>
      </c>
      <c r="J64" s="249">
        <v>444</v>
      </c>
      <c r="K64" s="249">
        <v>1197</v>
      </c>
      <c r="L64" s="249">
        <v>7232</v>
      </c>
      <c r="M64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15945</v>
      </c>
      <c r="N64" s="152"/>
      <c r="S64" s="152"/>
      <c r="T64" s="152"/>
      <c r="U64" s="152"/>
      <c r="V64" s="152"/>
      <c r="W64" s="152"/>
      <c r="X64" s="152"/>
    </row>
    <row r="65" spans="1:24" x14ac:dyDescent="0.25">
      <c r="A65" s="248" t="s">
        <v>11</v>
      </c>
      <c r="B65" s="237">
        <f t="shared" ref="B65:L65" si="2">SUM(B62:B64)</f>
        <v>3595</v>
      </c>
      <c r="C65" s="237">
        <f t="shared" si="2"/>
        <v>5302</v>
      </c>
      <c r="D65" s="237">
        <f t="shared" si="2"/>
        <v>6838</v>
      </c>
      <c r="E65" s="237">
        <f t="shared" si="2"/>
        <v>2199</v>
      </c>
      <c r="F65" s="237">
        <f t="shared" si="2"/>
        <v>2289</v>
      </c>
      <c r="G65" s="247">
        <f t="shared" si="2"/>
        <v>87</v>
      </c>
      <c r="H65" s="237">
        <f t="shared" si="2"/>
        <v>887</v>
      </c>
      <c r="I65" s="237">
        <f t="shared" si="2"/>
        <v>1544</v>
      </c>
      <c r="J65" s="237">
        <f t="shared" si="2"/>
        <v>1772</v>
      </c>
      <c r="K65" s="237">
        <f t="shared" si="2"/>
        <v>3204</v>
      </c>
      <c r="L65" s="237">
        <f t="shared" si="2"/>
        <v>19415</v>
      </c>
      <c r="M65" s="237">
        <f>+SUM(M62:M64)</f>
        <v>47132</v>
      </c>
      <c r="N65" s="152"/>
      <c r="S65" s="152"/>
      <c r="T65" s="152"/>
      <c r="U65" s="152"/>
      <c r="V65" s="152"/>
      <c r="W65" s="152"/>
      <c r="X65" s="152"/>
    </row>
    <row r="66" spans="1:24" x14ac:dyDescent="0.25">
      <c r="A66" s="130">
        <v>45383</v>
      </c>
      <c r="B66" s="140">
        <v>1389</v>
      </c>
      <c r="C66" s="140">
        <v>1968</v>
      </c>
      <c r="D66" s="140">
        <v>3016</v>
      </c>
      <c r="E66" s="140">
        <v>1102</v>
      </c>
      <c r="F66" s="185">
        <v>1008</v>
      </c>
      <c r="G66" s="120">
        <v>38</v>
      </c>
      <c r="H66" s="140">
        <v>427</v>
      </c>
      <c r="I66" s="140">
        <v>700</v>
      </c>
      <c r="J66" s="140">
        <v>843</v>
      </c>
      <c r="K66" s="140">
        <v>1643</v>
      </c>
      <c r="L66" s="140">
        <v>10408</v>
      </c>
      <c r="M66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22542</v>
      </c>
      <c r="N66" s="152"/>
      <c r="S66" s="152"/>
      <c r="T66" s="152"/>
      <c r="U66" s="152"/>
      <c r="V66" s="152"/>
      <c r="W66" s="152"/>
      <c r="X66" s="152"/>
    </row>
    <row r="67" spans="1:24" x14ac:dyDescent="0.25">
      <c r="A67" s="130">
        <v>45414</v>
      </c>
      <c r="B67" s="140">
        <v>1637</v>
      </c>
      <c r="C67" s="140">
        <v>2148</v>
      </c>
      <c r="D67" s="140">
        <v>2804</v>
      </c>
      <c r="E67" s="140">
        <v>1026</v>
      </c>
      <c r="F67" s="185">
        <v>1032</v>
      </c>
      <c r="G67" s="120">
        <v>29</v>
      </c>
      <c r="H67" s="140">
        <v>566</v>
      </c>
      <c r="I67" s="140">
        <v>636</v>
      </c>
      <c r="J67" s="140">
        <v>691</v>
      </c>
      <c r="K67" s="140">
        <v>1682</v>
      </c>
      <c r="L67" s="140">
        <v>13147</v>
      </c>
      <c r="M67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25398</v>
      </c>
      <c r="N67" s="152"/>
      <c r="S67" s="152"/>
      <c r="T67" s="152"/>
      <c r="U67" s="152"/>
      <c r="V67" s="152"/>
      <c r="W67" s="152"/>
      <c r="X67" s="152"/>
    </row>
    <row r="68" spans="1:24" x14ac:dyDescent="0.25">
      <c r="A68" s="130">
        <v>45446</v>
      </c>
      <c r="B68" s="140">
        <v>1320</v>
      </c>
      <c r="C68" s="140">
        <v>1815</v>
      </c>
      <c r="D68" s="140">
        <v>2658</v>
      </c>
      <c r="E68" s="140">
        <v>998</v>
      </c>
      <c r="F68" s="185">
        <v>953</v>
      </c>
      <c r="G68" s="120">
        <v>32</v>
      </c>
      <c r="H68" s="140">
        <v>274</v>
      </c>
      <c r="I68" s="140">
        <v>682</v>
      </c>
      <c r="J68" s="140">
        <v>603</v>
      </c>
      <c r="K68" s="140">
        <v>1586</v>
      </c>
      <c r="L68" s="140">
        <v>14905</v>
      </c>
      <c r="M68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25826</v>
      </c>
      <c r="N68" s="152"/>
      <c r="S68" s="152"/>
      <c r="T68" s="152"/>
      <c r="U68" s="152"/>
      <c r="V68" s="152"/>
      <c r="W68" s="152"/>
      <c r="X68" s="152"/>
    </row>
    <row r="69" spans="1:24" x14ac:dyDescent="0.25">
      <c r="A69" s="240" t="s">
        <v>11</v>
      </c>
      <c r="B69" s="238">
        <f t="shared" ref="B69:L69" si="3">SUM(B66:B68)</f>
        <v>4346</v>
      </c>
      <c r="C69" s="238">
        <f t="shared" si="3"/>
        <v>5931</v>
      </c>
      <c r="D69" s="238">
        <f t="shared" si="3"/>
        <v>8478</v>
      </c>
      <c r="E69" s="238">
        <f t="shared" si="3"/>
        <v>3126</v>
      </c>
      <c r="F69" s="238">
        <f t="shared" si="3"/>
        <v>2993</v>
      </c>
      <c r="G69" s="239">
        <f t="shared" si="3"/>
        <v>99</v>
      </c>
      <c r="H69" s="238">
        <f t="shared" si="3"/>
        <v>1267</v>
      </c>
      <c r="I69" s="238">
        <f t="shared" si="3"/>
        <v>2018</v>
      </c>
      <c r="J69" s="238">
        <f t="shared" si="3"/>
        <v>2137</v>
      </c>
      <c r="K69" s="238">
        <f t="shared" si="3"/>
        <v>4911</v>
      </c>
      <c r="L69" s="238">
        <f t="shared" si="3"/>
        <v>38460</v>
      </c>
      <c r="M69" s="237">
        <f>+SUM(M66:M68)</f>
        <v>73766</v>
      </c>
      <c r="N69" s="241"/>
      <c r="S69" s="152"/>
      <c r="T69" s="152"/>
      <c r="U69" s="152"/>
      <c r="V69" s="152"/>
      <c r="W69" s="152"/>
      <c r="X69" s="152"/>
    </row>
    <row r="70" spans="1:24" x14ac:dyDescent="0.25">
      <c r="A70" s="246">
        <v>45476</v>
      </c>
      <c r="B70" s="243">
        <v>1453</v>
      </c>
      <c r="C70" s="243">
        <v>2307</v>
      </c>
      <c r="D70" s="243">
        <v>2975</v>
      </c>
      <c r="E70" s="243">
        <v>1672</v>
      </c>
      <c r="F70" s="245">
        <v>1221</v>
      </c>
      <c r="G70" s="244">
        <v>33</v>
      </c>
      <c r="H70" s="243">
        <v>373</v>
      </c>
      <c r="I70" s="243">
        <v>734</v>
      </c>
      <c r="J70" s="243">
        <v>916</v>
      </c>
      <c r="K70" s="243">
        <v>2109</v>
      </c>
      <c r="L70" s="242">
        <v>28065</v>
      </c>
      <c r="M70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41858</v>
      </c>
      <c r="N70" s="241"/>
      <c r="S70" s="152"/>
      <c r="T70" s="152"/>
      <c r="U70" s="152"/>
      <c r="V70" s="152"/>
      <c r="W70" s="152"/>
      <c r="X70" s="152"/>
    </row>
    <row r="71" spans="1:24" x14ac:dyDescent="0.25">
      <c r="A71" s="130" t="s">
        <v>198</v>
      </c>
      <c r="B71" s="140">
        <v>1307</v>
      </c>
      <c r="C71" s="140">
        <v>1768</v>
      </c>
      <c r="D71" s="140">
        <v>2629</v>
      </c>
      <c r="E71" s="140">
        <v>1197</v>
      </c>
      <c r="F71" s="185">
        <v>1040</v>
      </c>
      <c r="G71" s="120">
        <v>47</v>
      </c>
      <c r="H71" s="140">
        <v>321</v>
      </c>
      <c r="I71" s="140">
        <v>673</v>
      </c>
      <c r="J71" s="140">
        <v>961</v>
      </c>
      <c r="K71" s="140">
        <v>1672</v>
      </c>
      <c r="L71" s="314">
        <v>18503</v>
      </c>
      <c r="M71" s="312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30118</v>
      </c>
      <c r="N71" s="241"/>
      <c r="S71" s="152"/>
      <c r="T71" s="152"/>
      <c r="U71" s="152"/>
      <c r="V71" s="152"/>
      <c r="W71" s="152"/>
      <c r="X71" s="152"/>
    </row>
    <row r="72" spans="1:24" x14ac:dyDescent="0.25">
      <c r="A72" s="130">
        <v>45536</v>
      </c>
      <c r="B72" s="140">
        <v>1402</v>
      </c>
      <c r="C72" s="140">
        <v>1809</v>
      </c>
      <c r="D72" s="140">
        <v>2782</v>
      </c>
      <c r="E72" s="140">
        <v>945</v>
      </c>
      <c r="F72" s="140">
        <v>968</v>
      </c>
      <c r="G72" s="140">
        <v>46</v>
      </c>
      <c r="H72" s="140">
        <v>262</v>
      </c>
      <c r="I72" s="140">
        <v>694</v>
      </c>
      <c r="J72" s="140">
        <v>1105</v>
      </c>
      <c r="K72" s="140">
        <v>1609</v>
      </c>
      <c r="L72" s="140">
        <v>10007</v>
      </c>
      <c r="M72" s="115">
        <f>+Table195[[#This Row],[ChatBot Web]]+Table195[[#This Row],[ChatBot WhatsApp]]+Table195[[#This Row],[Consultas Página Web]]+Table195[[#This Row],[IVR]]+Table195[[#This Row],[Redes Sociales]]+Table195[[#This Row],[Atención Virtual]]+Table195[[#This Row],[WhatsApp]]+Table195[[#This Row],[Chat]]+Table195[[#This Row],[Teléfono]]+Table195[[#This Row],[Correo]]+Table195[[#This Row],[Presencial]]</f>
        <v>21629</v>
      </c>
      <c r="N72" s="241"/>
      <c r="S72" s="152"/>
      <c r="T72" s="152"/>
      <c r="U72" s="152"/>
      <c r="V72" s="152"/>
      <c r="W72" s="152"/>
      <c r="X72" s="152"/>
    </row>
    <row r="73" spans="1:24" x14ac:dyDescent="0.25">
      <c r="A73" s="240" t="s">
        <v>11</v>
      </c>
      <c r="B73" s="238">
        <f t="shared" ref="B73:L73" si="4">SUM(B70:B72)</f>
        <v>4162</v>
      </c>
      <c r="C73" s="238">
        <f t="shared" si="4"/>
        <v>5884</v>
      </c>
      <c r="D73" s="238">
        <f t="shared" si="4"/>
        <v>8386</v>
      </c>
      <c r="E73" s="238">
        <f t="shared" si="4"/>
        <v>3814</v>
      </c>
      <c r="F73" s="238">
        <f t="shared" si="4"/>
        <v>3229</v>
      </c>
      <c r="G73" s="239">
        <f t="shared" si="4"/>
        <v>126</v>
      </c>
      <c r="H73" s="238">
        <f t="shared" si="4"/>
        <v>956</v>
      </c>
      <c r="I73" s="238">
        <f t="shared" si="4"/>
        <v>2101</v>
      </c>
      <c r="J73" s="238">
        <f t="shared" si="4"/>
        <v>2982</v>
      </c>
      <c r="K73" s="238">
        <f t="shared" si="4"/>
        <v>5390</v>
      </c>
      <c r="L73" s="238">
        <f t="shared" si="4"/>
        <v>56575</v>
      </c>
      <c r="M73" s="237">
        <f>+SUM(M70:M72)</f>
        <v>93605</v>
      </c>
      <c r="O73" s="182"/>
      <c r="S73" s="149"/>
      <c r="T73" s="149"/>
      <c r="U73" s="149"/>
      <c r="V73" s="149"/>
      <c r="W73" s="149"/>
      <c r="X73" s="149"/>
    </row>
    <row r="74" spans="1:24" s="332" customFormat="1" x14ac:dyDescent="0.25">
      <c r="A74" s="329"/>
      <c r="B74" s="330"/>
      <c r="C74" s="330"/>
      <c r="D74" s="330"/>
      <c r="E74" s="330"/>
      <c r="F74" s="330"/>
      <c r="G74" s="331"/>
      <c r="H74" s="330"/>
      <c r="I74" s="330"/>
      <c r="J74" s="330"/>
      <c r="K74" s="330"/>
      <c r="L74" s="330"/>
      <c r="M74" s="330"/>
      <c r="O74" s="333"/>
      <c r="S74" s="152"/>
      <c r="T74" s="152"/>
      <c r="U74" s="152"/>
      <c r="V74" s="152"/>
      <c r="W74" s="152"/>
      <c r="X74" s="152"/>
    </row>
    <row r="75" spans="1:24" x14ac:dyDescent="0.25">
      <c r="A75" s="236" t="s">
        <v>12</v>
      </c>
      <c r="B75" s="151"/>
      <c r="C75" s="151"/>
      <c r="D75" s="219"/>
      <c r="E75" s="219"/>
      <c r="F75" s="235"/>
      <c r="G75" s="151"/>
      <c r="H75" s="219"/>
      <c r="I75" s="219"/>
      <c r="J75" s="219"/>
      <c r="K75" s="219"/>
      <c r="L75" s="219"/>
      <c r="M75" s="219"/>
      <c r="S75" s="149"/>
      <c r="T75" s="149"/>
      <c r="U75" s="149"/>
      <c r="V75" s="149"/>
      <c r="W75" s="149"/>
      <c r="X75" s="149"/>
    </row>
    <row r="76" spans="1:24" x14ac:dyDescent="0.25">
      <c r="A76" s="125" t="s">
        <v>13</v>
      </c>
      <c r="G76" s="65"/>
      <c r="I76" s="234"/>
      <c r="M76" s="149"/>
      <c r="S76" s="149"/>
      <c r="T76" s="149"/>
      <c r="U76" s="149"/>
      <c r="V76" s="149"/>
      <c r="W76" s="149"/>
      <c r="X76" s="149"/>
    </row>
    <row r="77" spans="1:24" x14ac:dyDescent="0.25">
      <c r="A77" s="125" t="s">
        <v>14</v>
      </c>
      <c r="H77" s="182"/>
      <c r="I77" s="182"/>
      <c r="J77" s="182"/>
      <c r="K77" s="182"/>
      <c r="L77" s="182"/>
      <c r="M77" s="182"/>
      <c r="S77" s="149"/>
      <c r="T77" s="149"/>
      <c r="U77" s="149"/>
      <c r="V77" s="149"/>
      <c r="W77" s="149"/>
      <c r="X77" s="149"/>
    </row>
    <row r="78" spans="1:24" x14ac:dyDescent="0.25">
      <c r="A78" s="125" t="s">
        <v>15</v>
      </c>
      <c r="H78" s="182"/>
      <c r="I78" s="182"/>
      <c r="J78" s="182"/>
      <c r="K78" s="182"/>
      <c r="L78" s="149"/>
      <c r="M78" s="182"/>
      <c r="S78" s="149"/>
      <c r="T78" s="149"/>
      <c r="U78" s="149"/>
      <c r="V78" s="149"/>
      <c r="W78" s="149"/>
      <c r="X78" s="149"/>
    </row>
    <row r="79" spans="1:24" x14ac:dyDescent="0.25">
      <c r="A79" s="67" t="s">
        <v>197</v>
      </c>
      <c r="H79" s="182"/>
      <c r="I79" s="149"/>
      <c r="J79" s="182"/>
      <c r="K79" s="182"/>
      <c r="L79" s="182"/>
      <c r="M79" s="182"/>
    </row>
    <row r="80" spans="1:24" x14ac:dyDescent="0.25">
      <c r="A80" s="67" t="s">
        <v>196</v>
      </c>
      <c r="H80" s="182"/>
      <c r="I80" s="182"/>
      <c r="J80" s="182"/>
      <c r="K80" s="182"/>
      <c r="L80" s="182"/>
      <c r="M80" s="182"/>
    </row>
    <row r="81" spans="1:13" x14ac:dyDescent="0.25">
      <c r="A81" s="67" t="s">
        <v>195</v>
      </c>
      <c r="H81" s="182"/>
      <c r="I81" s="182"/>
      <c r="J81" s="149"/>
      <c r="K81" s="182"/>
      <c r="L81" s="182"/>
      <c r="M81" s="182"/>
    </row>
    <row r="82" spans="1:13" x14ac:dyDescent="0.25">
      <c r="A82" s="67" t="s">
        <v>194</v>
      </c>
      <c r="H82" s="182"/>
      <c r="I82" s="182"/>
      <c r="J82" s="182"/>
      <c r="K82" s="182"/>
      <c r="L82" s="182"/>
    </row>
    <row r="83" spans="1:13" x14ac:dyDescent="0.25">
      <c r="H83" s="182"/>
      <c r="I83" s="149"/>
      <c r="J83" s="182"/>
      <c r="K83" s="182"/>
      <c r="L83" s="182"/>
    </row>
    <row r="84" spans="1:13" x14ac:dyDescent="0.25">
      <c r="H84" s="65"/>
      <c r="J84" s="149"/>
    </row>
    <row r="85" spans="1:13" x14ac:dyDescent="0.25">
      <c r="H85" s="149"/>
      <c r="I85" s="149"/>
      <c r="J85" s="182"/>
      <c r="K85" s="182"/>
      <c r="L85" s="182"/>
    </row>
    <row r="86" spans="1:13" x14ac:dyDescent="0.25">
      <c r="C86" s="65"/>
    </row>
    <row r="87" spans="1:13" x14ac:dyDescent="0.25">
      <c r="C87" s="65"/>
    </row>
  </sheetData>
  <sheetProtection algorithmName="SHA-512" hashValue="ycxsKC3KkjZwAZwNaph8rkl6vOCkZD4vs+5uK8f/AdrUUreTWJgiac67tGb1WZez8/S+/iingaoP5hXyKozDSA==" saltValue="smjD+CL7qrHcFODzvIZsaw==" spinCount="100000" sheet="1" objects="1" scenarios="1"/>
  <mergeCells count="1">
    <mergeCell ref="I5:M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4637-4929-4CFB-B450-3E00E7720321}">
  <dimension ref="A5:P894"/>
  <sheetViews>
    <sheetView showGridLines="0" topLeftCell="A876" zoomScale="51" zoomScaleNormal="115" workbookViewId="0">
      <selection activeCell="M873" sqref="L873:M873"/>
    </sheetView>
  </sheetViews>
  <sheetFormatPr baseColWidth="10" defaultColWidth="21.140625" defaultRowHeight="15.75" x14ac:dyDescent="0.25"/>
  <cols>
    <col min="1" max="1" width="17.42578125" style="129" customWidth="1"/>
    <col min="2" max="2" width="37" style="67" customWidth="1"/>
    <col min="3" max="3" width="17" style="213" bestFit="1" customWidth="1"/>
    <col min="4" max="4" width="19.5703125" style="213" customWidth="1"/>
    <col min="5" max="5" width="15.42578125" style="213" bestFit="1" customWidth="1"/>
    <col min="6" max="6" width="11.140625" style="213" bestFit="1" customWidth="1"/>
    <col min="7" max="8" width="11.140625" style="213" customWidth="1"/>
    <col min="9" max="13" width="15.28515625" style="213" customWidth="1"/>
    <col min="14" max="14" width="18.140625" style="128" customWidth="1"/>
    <col min="15" max="16384" width="21.140625" style="67"/>
  </cols>
  <sheetData>
    <row r="5" spans="1:14" ht="30" customHeight="1" x14ac:dyDescent="0.25">
      <c r="A5" s="316" t="s">
        <v>22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7"/>
    </row>
    <row r="6" spans="1:14" s="113" customFormat="1" ht="30" customHeight="1" x14ac:dyDescent="0.25">
      <c r="A6" s="291" t="s">
        <v>0</v>
      </c>
      <c r="B6" s="259" t="s">
        <v>23</v>
      </c>
      <c r="C6" s="259" t="s">
        <v>1</v>
      </c>
      <c r="D6" s="259" t="s">
        <v>19</v>
      </c>
      <c r="E6" s="259" t="s">
        <v>24</v>
      </c>
      <c r="F6" s="259" t="s">
        <v>4</v>
      </c>
      <c r="G6" s="259" t="s">
        <v>5</v>
      </c>
      <c r="H6" s="259" t="s">
        <v>6</v>
      </c>
      <c r="I6" s="259" t="s">
        <v>7</v>
      </c>
      <c r="J6" s="259" t="s">
        <v>202</v>
      </c>
      <c r="K6" s="259" t="s">
        <v>201</v>
      </c>
      <c r="L6" s="259" t="s">
        <v>200</v>
      </c>
      <c r="M6" s="259" t="s">
        <v>199</v>
      </c>
      <c r="N6" s="259" t="s">
        <v>25</v>
      </c>
    </row>
    <row r="7" spans="1:14" x14ac:dyDescent="0.25">
      <c r="A7" s="94">
        <v>44166</v>
      </c>
      <c r="B7" s="105" t="s">
        <v>26</v>
      </c>
      <c r="C7" s="200">
        <v>244</v>
      </c>
      <c r="D7" s="200">
        <v>424</v>
      </c>
      <c r="E7" s="200">
        <v>388</v>
      </c>
      <c r="F7" s="200">
        <v>105</v>
      </c>
      <c r="G7" s="201" t="s">
        <v>9</v>
      </c>
      <c r="H7" s="201" t="s">
        <v>9</v>
      </c>
      <c r="I7" s="200" t="s">
        <v>9</v>
      </c>
      <c r="J7" s="200" t="s">
        <v>9</v>
      </c>
      <c r="K7" s="200" t="s">
        <v>9</v>
      </c>
      <c r="L7" s="200" t="s">
        <v>9</v>
      </c>
      <c r="M7" s="200" t="s">
        <v>9</v>
      </c>
      <c r="N7" s="200">
        <v>1161</v>
      </c>
    </row>
    <row r="8" spans="1:14" x14ac:dyDescent="0.25">
      <c r="A8" s="290">
        <v>44167</v>
      </c>
      <c r="B8" s="105" t="s">
        <v>27</v>
      </c>
      <c r="C8" s="200">
        <v>90</v>
      </c>
      <c r="D8" s="200">
        <v>189</v>
      </c>
      <c r="E8" s="200">
        <v>479</v>
      </c>
      <c r="F8" s="200">
        <v>219</v>
      </c>
      <c r="G8" s="200" t="s">
        <v>9</v>
      </c>
      <c r="H8" s="200" t="s">
        <v>9</v>
      </c>
      <c r="I8" s="200" t="s">
        <v>9</v>
      </c>
      <c r="J8" s="200" t="s">
        <v>9</v>
      </c>
      <c r="K8" s="200" t="s">
        <v>9</v>
      </c>
      <c r="L8" s="200" t="s">
        <v>9</v>
      </c>
      <c r="M8" s="200" t="s">
        <v>9</v>
      </c>
      <c r="N8" s="200">
        <v>977</v>
      </c>
    </row>
    <row r="9" spans="1:14" x14ac:dyDescent="0.25">
      <c r="A9" s="290">
        <v>44168</v>
      </c>
      <c r="B9" s="105" t="s">
        <v>28</v>
      </c>
      <c r="C9" s="200" t="s">
        <v>9</v>
      </c>
      <c r="D9" s="200">
        <v>8</v>
      </c>
      <c r="E9" s="200">
        <v>1</v>
      </c>
      <c r="F9" s="200" t="s">
        <v>9</v>
      </c>
      <c r="G9" s="200" t="s">
        <v>9</v>
      </c>
      <c r="H9" s="200" t="s">
        <v>9</v>
      </c>
      <c r="I9" s="200" t="s">
        <v>9</v>
      </c>
      <c r="J9" s="200" t="s">
        <v>9</v>
      </c>
      <c r="K9" s="200" t="s">
        <v>9</v>
      </c>
      <c r="L9" s="200" t="s">
        <v>9</v>
      </c>
      <c r="M9" s="200" t="s">
        <v>9</v>
      </c>
      <c r="N9" s="200">
        <v>9</v>
      </c>
    </row>
    <row r="10" spans="1:14" x14ac:dyDescent="0.25">
      <c r="A10" s="290">
        <v>44169</v>
      </c>
      <c r="B10" s="105" t="s">
        <v>29</v>
      </c>
      <c r="C10" s="200" t="s">
        <v>9</v>
      </c>
      <c r="D10" s="200" t="s">
        <v>9</v>
      </c>
      <c r="E10" s="200" t="s">
        <v>9</v>
      </c>
      <c r="F10" s="200" t="s">
        <v>9</v>
      </c>
      <c r="G10" s="200" t="s">
        <v>9</v>
      </c>
      <c r="H10" s="200" t="s">
        <v>9</v>
      </c>
      <c r="I10" s="200" t="s">
        <v>9</v>
      </c>
      <c r="J10" s="200" t="s">
        <v>9</v>
      </c>
      <c r="K10" s="200" t="s">
        <v>9</v>
      </c>
      <c r="L10" s="200" t="s">
        <v>9</v>
      </c>
      <c r="M10" s="200" t="s">
        <v>9</v>
      </c>
      <c r="N10" s="200" t="s">
        <v>9</v>
      </c>
    </row>
    <row r="11" spans="1:14" x14ac:dyDescent="0.25">
      <c r="A11" s="290">
        <v>44170</v>
      </c>
      <c r="B11" s="105" t="s">
        <v>30</v>
      </c>
      <c r="C11" s="200">
        <v>26</v>
      </c>
      <c r="D11" s="200">
        <v>134</v>
      </c>
      <c r="E11" s="200">
        <v>338</v>
      </c>
      <c r="F11" s="200">
        <v>38</v>
      </c>
      <c r="G11" s="200" t="s">
        <v>9</v>
      </c>
      <c r="H11" s="200" t="s">
        <v>9</v>
      </c>
      <c r="I11" s="200" t="s">
        <v>9</v>
      </c>
      <c r="J11" s="200" t="s">
        <v>9</v>
      </c>
      <c r="K11" s="200" t="s">
        <v>9</v>
      </c>
      <c r="L11" s="200" t="s">
        <v>9</v>
      </c>
      <c r="M11" s="200" t="s">
        <v>9</v>
      </c>
      <c r="N11" s="200">
        <v>536</v>
      </c>
    </row>
    <row r="12" spans="1:14" x14ac:dyDescent="0.25">
      <c r="A12" s="290">
        <v>44171</v>
      </c>
      <c r="B12" s="105" t="s">
        <v>31</v>
      </c>
      <c r="C12" s="200">
        <v>23</v>
      </c>
      <c r="D12" s="200">
        <v>42</v>
      </c>
      <c r="E12" s="200">
        <v>79</v>
      </c>
      <c r="F12" s="200">
        <v>26</v>
      </c>
      <c r="G12" s="200" t="s">
        <v>9</v>
      </c>
      <c r="H12" s="200" t="s">
        <v>9</v>
      </c>
      <c r="I12" s="200" t="s">
        <v>9</v>
      </c>
      <c r="J12" s="200" t="s">
        <v>9</v>
      </c>
      <c r="K12" s="200" t="s">
        <v>9</v>
      </c>
      <c r="L12" s="200" t="s">
        <v>9</v>
      </c>
      <c r="M12" s="200" t="s">
        <v>9</v>
      </c>
      <c r="N12" s="200">
        <v>170</v>
      </c>
    </row>
    <row r="13" spans="1:14" x14ac:dyDescent="0.25">
      <c r="A13" s="290">
        <v>44172</v>
      </c>
      <c r="B13" s="105" t="s">
        <v>32</v>
      </c>
      <c r="C13" s="200">
        <v>129</v>
      </c>
      <c r="D13" s="200" t="s">
        <v>9</v>
      </c>
      <c r="E13" s="200" t="s">
        <v>9</v>
      </c>
      <c r="F13" s="200"/>
      <c r="G13" s="200" t="s">
        <v>9</v>
      </c>
      <c r="H13" s="200" t="s">
        <v>9</v>
      </c>
      <c r="I13" s="200" t="s">
        <v>9</v>
      </c>
      <c r="J13" s="200" t="s">
        <v>9</v>
      </c>
      <c r="K13" s="200" t="s">
        <v>9</v>
      </c>
      <c r="L13" s="200" t="s">
        <v>9</v>
      </c>
      <c r="M13" s="200" t="s">
        <v>9</v>
      </c>
      <c r="N13" s="200">
        <v>129</v>
      </c>
    </row>
    <row r="14" spans="1:14" x14ac:dyDescent="0.25">
      <c r="A14" s="290">
        <v>44173</v>
      </c>
      <c r="B14" s="105" t="s">
        <v>33</v>
      </c>
      <c r="C14" s="200">
        <v>81</v>
      </c>
      <c r="D14" s="200">
        <v>78</v>
      </c>
      <c r="E14" s="200">
        <v>529</v>
      </c>
      <c r="F14" s="200">
        <v>51</v>
      </c>
      <c r="G14" s="200" t="s">
        <v>9</v>
      </c>
      <c r="H14" s="200" t="s">
        <v>9</v>
      </c>
      <c r="I14" s="200" t="s">
        <v>9</v>
      </c>
      <c r="J14" s="200" t="s">
        <v>9</v>
      </c>
      <c r="K14" s="200" t="s">
        <v>9</v>
      </c>
      <c r="L14" s="200" t="s">
        <v>9</v>
      </c>
      <c r="M14" s="200" t="s">
        <v>9</v>
      </c>
      <c r="N14" s="200">
        <v>739</v>
      </c>
    </row>
    <row r="15" spans="1:14" x14ac:dyDescent="0.25">
      <c r="A15" s="290">
        <v>44174</v>
      </c>
      <c r="B15" s="105" t="s">
        <v>34</v>
      </c>
      <c r="C15" s="200">
        <v>17</v>
      </c>
      <c r="D15" s="200">
        <v>24</v>
      </c>
      <c r="E15" s="200">
        <v>39</v>
      </c>
      <c r="F15" s="200">
        <v>19</v>
      </c>
      <c r="G15" s="200" t="s">
        <v>9</v>
      </c>
      <c r="H15" s="200" t="s">
        <v>9</v>
      </c>
      <c r="I15" s="200" t="s">
        <v>9</v>
      </c>
      <c r="J15" s="200" t="s">
        <v>9</v>
      </c>
      <c r="K15" s="200" t="s">
        <v>9</v>
      </c>
      <c r="L15" s="200" t="s">
        <v>9</v>
      </c>
      <c r="M15" s="200" t="s">
        <v>9</v>
      </c>
      <c r="N15" s="200">
        <v>99</v>
      </c>
    </row>
    <row r="16" spans="1:14" x14ac:dyDescent="0.25">
      <c r="A16" s="290">
        <v>44175</v>
      </c>
      <c r="B16" s="105" t="s">
        <v>35</v>
      </c>
      <c r="C16" s="200">
        <v>65</v>
      </c>
      <c r="D16" s="200">
        <v>30</v>
      </c>
      <c r="E16" s="200">
        <v>27</v>
      </c>
      <c r="F16" s="200">
        <v>9</v>
      </c>
      <c r="G16" s="200" t="s">
        <v>9</v>
      </c>
      <c r="H16" s="200" t="s">
        <v>9</v>
      </c>
      <c r="I16" s="200" t="s">
        <v>9</v>
      </c>
      <c r="J16" s="200" t="s">
        <v>9</v>
      </c>
      <c r="K16" s="200" t="s">
        <v>9</v>
      </c>
      <c r="L16" s="200" t="s">
        <v>9</v>
      </c>
      <c r="M16" s="200" t="s">
        <v>9</v>
      </c>
      <c r="N16" s="200">
        <v>2</v>
      </c>
    </row>
    <row r="17" spans="1:14" x14ac:dyDescent="0.25">
      <c r="A17" s="290">
        <v>44176</v>
      </c>
      <c r="B17" s="105" t="s">
        <v>36</v>
      </c>
      <c r="C17" s="200" t="s">
        <v>9</v>
      </c>
      <c r="D17" s="200" t="s">
        <v>9</v>
      </c>
      <c r="E17" s="200">
        <v>2</v>
      </c>
      <c r="F17" s="200" t="s">
        <v>9</v>
      </c>
      <c r="G17" s="200" t="s">
        <v>9</v>
      </c>
      <c r="H17" s="200" t="s">
        <v>9</v>
      </c>
      <c r="I17" s="200" t="s">
        <v>9</v>
      </c>
      <c r="J17" s="200" t="s">
        <v>9</v>
      </c>
      <c r="K17" s="200" t="s">
        <v>9</v>
      </c>
      <c r="L17" s="200" t="s">
        <v>9</v>
      </c>
      <c r="M17" s="200" t="s">
        <v>9</v>
      </c>
      <c r="N17" s="200" t="s">
        <v>9</v>
      </c>
    </row>
    <row r="18" spans="1:14" x14ac:dyDescent="0.25">
      <c r="A18" s="290">
        <v>44176</v>
      </c>
      <c r="B18" s="105" t="s">
        <v>37</v>
      </c>
      <c r="C18" s="200" t="s">
        <v>9</v>
      </c>
      <c r="D18" s="200" t="s">
        <v>9</v>
      </c>
      <c r="E18" s="200" t="s">
        <v>9</v>
      </c>
      <c r="F18" s="200" t="s">
        <v>9</v>
      </c>
      <c r="G18" s="200" t="s">
        <v>9</v>
      </c>
      <c r="H18" s="200" t="s">
        <v>9</v>
      </c>
      <c r="I18" s="200" t="s">
        <v>9</v>
      </c>
      <c r="J18" s="200" t="s">
        <v>9</v>
      </c>
      <c r="K18" s="200" t="s">
        <v>9</v>
      </c>
      <c r="L18" s="200" t="s">
        <v>9</v>
      </c>
      <c r="M18" s="200" t="s">
        <v>9</v>
      </c>
      <c r="N18" s="200" t="s">
        <v>9</v>
      </c>
    </row>
    <row r="19" spans="1:14" x14ac:dyDescent="0.25">
      <c r="A19" s="290">
        <v>44177</v>
      </c>
      <c r="B19" s="105" t="s">
        <v>38</v>
      </c>
      <c r="C19" s="200" t="s">
        <v>9</v>
      </c>
      <c r="D19" s="200" t="s">
        <v>9</v>
      </c>
      <c r="E19" s="200" t="s">
        <v>9</v>
      </c>
      <c r="F19" s="200" t="s">
        <v>9</v>
      </c>
      <c r="G19" s="200" t="s">
        <v>9</v>
      </c>
      <c r="H19" s="200" t="s">
        <v>9</v>
      </c>
      <c r="I19" s="200" t="s">
        <v>9</v>
      </c>
      <c r="J19" s="200" t="s">
        <v>9</v>
      </c>
      <c r="K19" s="200" t="s">
        <v>9</v>
      </c>
      <c r="L19" s="200" t="s">
        <v>9</v>
      </c>
      <c r="M19" s="200" t="s">
        <v>9</v>
      </c>
      <c r="N19" s="200" t="s">
        <v>9</v>
      </c>
    </row>
    <row r="20" spans="1:14" x14ac:dyDescent="0.25">
      <c r="A20" s="290">
        <v>44178</v>
      </c>
      <c r="B20" s="105" t="s">
        <v>39</v>
      </c>
      <c r="C20" s="200" t="s">
        <v>9</v>
      </c>
      <c r="D20" s="200" t="s">
        <v>9</v>
      </c>
      <c r="E20" s="200" t="s">
        <v>9</v>
      </c>
      <c r="F20" s="200" t="s">
        <v>9</v>
      </c>
      <c r="G20" s="200" t="s">
        <v>9</v>
      </c>
      <c r="H20" s="200" t="s">
        <v>9</v>
      </c>
      <c r="I20" s="200" t="s">
        <v>9</v>
      </c>
      <c r="J20" s="200" t="s">
        <v>9</v>
      </c>
      <c r="K20" s="200" t="s">
        <v>9</v>
      </c>
      <c r="L20" s="200" t="s">
        <v>9</v>
      </c>
      <c r="M20" s="200" t="s">
        <v>9</v>
      </c>
      <c r="N20" s="200" t="s">
        <v>9</v>
      </c>
    </row>
    <row r="21" spans="1:14" x14ac:dyDescent="0.25">
      <c r="A21" s="290">
        <v>44177</v>
      </c>
      <c r="B21" s="105" t="s">
        <v>40</v>
      </c>
      <c r="C21" s="200" t="s">
        <v>9</v>
      </c>
      <c r="D21" s="200" t="s">
        <v>9</v>
      </c>
      <c r="E21" s="200" t="s">
        <v>9</v>
      </c>
      <c r="F21" s="200" t="s">
        <v>9</v>
      </c>
      <c r="G21" s="200" t="s">
        <v>9</v>
      </c>
      <c r="H21" s="200" t="s">
        <v>9</v>
      </c>
      <c r="I21" s="200" t="s">
        <v>9</v>
      </c>
      <c r="J21" s="200" t="s">
        <v>9</v>
      </c>
      <c r="K21" s="200" t="s">
        <v>9</v>
      </c>
      <c r="L21" s="200" t="s">
        <v>9</v>
      </c>
      <c r="M21" s="200" t="s">
        <v>9</v>
      </c>
      <c r="N21" s="200" t="s">
        <v>9</v>
      </c>
    </row>
    <row r="22" spans="1:14" x14ac:dyDescent="0.25">
      <c r="A22" s="289">
        <v>44177</v>
      </c>
      <c r="B22" s="107" t="s">
        <v>41</v>
      </c>
      <c r="C22" s="201">
        <v>89</v>
      </c>
      <c r="D22" s="201">
        <v>419</v>
      </c>
      <c r="E22" s="201">
        <v>377</v>
      </c>
      <c r="F22" s="201">
        <v>104</v>
      </c>
      <c r="G22" s="201" t="s">
        <v>9</v>
      </c>
      <c r="H22" s="201" t="s">
        <v>9</v>
      </c>
      <c r="I22" s="201">
        <v>176</v>
      </c>
      <c r="J22" s="201" t="s">
        <v>9</v>
      </c>
      <c r="K22" s="201" t="s">
        <v>9</v>
      </c>
      <c r="L22" s="201" t="s">
        <v>9</v>
      </c>
      <c r="M22" s="201" t="s">
        <v>9</v>
      </c>
      <c r="N22" s="201">
        <v>989</v>
      </c>
    </row>
    <row r="23" spans="1:14" s="116" customFormat="1" x14ac:dyDescent="0.25">
      <c r="A23" s="143">
        <v>44177</v>
      </c>
      <c r="B23" s="122" t="s">
        <v>42</v>
      </c>
      <c r="C23" s="199">
        <v>764</v>
      </c>
      <c r="D23" s="199">
        <v>1348</v>
      </c>
      <c r="E23" s="199">
        <v>2259</v>
      </c>
      <c r="F23" s="199">
        <v>571</v>
      </c>
      <c r="G23" s="202" t="s">
        <v>9</v>
      </c>
      <c r="H23" s="202" t="s">
        <v>9</v>
      </c>
      <c r="I23" s="199">
        <v>176</v>
      </c>
      <c r="J23" s="199" t="s">
        <v>9</v>
      </c>
      <c r="K23" s="199" t="s">
        <v>9</v>
      </c>
      <c r="L23" s="199" t="s">
        <v>9</v>
      </c>
      <c r="M23" s="199" t="s">
        <v>9</v>
      </c>
      <c r="N23" s="123">
        <v>5118</v>
      </c>
    </row>
    <row r="24" spans="1:14" x14ac:dyDescent="0.25">
      <c r="A24" s="114">
        <v>44197</v>
      </c>
      <c r="B24" s="105" t="s">
        <v>26</v>
      </c>
      <c r="C24" s="200">
        <v>221</v>
      </c>
      <c r="D24" s="200">
        <v>400</v>
      </c>
      <c r="E24" s="200">
        <v>389</v>
      </c>
      <c r="F24" s="200">
        <v>39</v>
      </c>
      <c r="G24" s="201" t="s">
        <v>9</v>
      </c>
      <c r="H24" s="201" t="s">
        <v>9</v>
      </c>
      <c r="I24" s="200" t="s">
        <v>9</v>
      </c>
      <c r="J24" s="200" t="s">
        <v>9</v>
      </c>
      <c r="K24" s="200"/>
      <c r="L24" s="200"/>
      <c r="M24" s="200"/>
      <c r="N24" s="200">
        <v>1049</v>
      </c>
    </row>
    <row r="25" spans="1:14" x14ac:dyDescent="0.25">
      <c r="A25" s="114">
        <v>44197</v>
      </c>
      <c r="B25" s="105" t="s">
        <v>27</v>
      </c>
      <c r="C25" s="200">
        <v>84</v>
      </c>
      <c r="D25" s="200">
        <v>98</v>
      </c>
      <c r="E25" s="200">
        <v>321</v>
      </c>
      <c r="F25" s="200">
        <v>60</v>
      </c>
      <c r="G25" s="201" t="s">
        <v>9</v>
      </c>
      <c r="H25" s="201" t="s">
        <v>9</v>
      </c>
      <c r="I25" s="200" t="s">
        <v>9</v>
      </c>
      <c r="J25" s="200" t="s">
        <v>9</v>
      </c>
      <c r="K25" s="200"/>
      <c r="L25" s="200"/>
      <c r="M25" s="200"/>
      <c r="N25" s="200">
        <v>563</v>
      </c>
    </row>
    <row r="26" spans="1:14" x14ac:dyDescent="0.25">
      <c r="A26" s="114">
        <v>44198</v>
      </c>
      <c r="B26" s="105" t="s">
        <v>28</v>
      </c>
      <c r="C26" s="200">
        <v>2</v>
      </c>
      <c r="D26" s="200">
        <v>2</v>
      </c>
      <c r="E26" s="200" t="s">
        <v>9</v>
      </c>
      <c r="F26" s="200" t="s">
        <v>9</v>
      </c>
      <c r="G26" s="201" t="s">
        <v>9</v>
      </c>
      <c r="H26" s="201" t="s">
        <v>9</v>
      </c>
      <c r="I26" s="200" t="s">
        <v>9</v>
      </c>
      <c r="J26" s="200" t="s">
        <v>9</v>
      </c>
      <c r="K26" s="200"/>
      <c r="L26" s="200"/>
      <c r="M26" s="200"/>
      <c r="N26" s="200">
        <v>4</v>
      </c>
    </row>
    <row r="27" spans="1:14" x14ac:dyDescent="0.25">
      <c r="A27" s="114">
        <v>44199</v>
      </c>
      <c r="B27" s="105" t="s">
        <v>29</v>
      </c>
      <c r="C27" s="200" t="s">
        <v>9</v>
      </c>
      <c r="D27" s="200" t="s">
        <v>9</v>
      </c>
      <c r="E27" s="200" t="s">
        <v>9</v>
      </c>
      <c r="F27" s="200" t="s">
        <v>9</v>
      </c>
      <c r="G27" s="201" t="s">
        <v>9</v>
      </c>
      <c r="H27" s="201" t="s">
        <v>9</v>
      </c>
      <c r="I27" s="200" t="s">
        <v>9</v>
      </c>
      <c r="J27" s="200" t="s">
        <v>9</v>
      </c>
      <c r="K27" s="200"/>
      <c r="L27" s="200"/>
      <c r="M27" s="200"/>
      <c r="N27" s="200" t="s">
        <v>9</v>
      </c>
    </row>
    <row r="28" spans="1:14" x14ac:dyDescent="0.25">
      <c r="A28" s="114">
        <v>44200</v>
      </c>
      <c r="B28" s="105" t="s">
        <v>30</v>
      </c>
      <c r="C28" s="200">
        <v>38</v>
      </c>
      <c r="D28" s="200">
        <v>80</v>
      </c>
      <c r="E28" s="200">
        <v>327</v>
      </c>
      <c r="F28" s="200">
        <v>18</v>
      </c>
      <c r="G28" s="201" t="s">
        <v>9</v>
      </c>
      <c r="H28" s="201" t="s">
        <v>9</v>
      </c>
      <c r="I28" s="200" t="s">
        <v>9</v>
      </c>
      <c r="J28" s="200" t="s">
        <v>9</v>
      </c>
      <c r="K28" s="200"/>
      <c r="L28" s="200"/>
      <c r="M28" s="200"/>
      <c r="N28" s="200">
        <v>463</v>
      </c>
    </row>
    <row r="29" spans="1:14" x14ac:dyDescent="0.25">
      <c r="A29" s="114">
        <v>44201</v>
      </c>
      <c r="B29" s="105" t="s">
        <v>31</v>
      </c>
      <c r="C29" s="200">
        <v>17</v>
      </c>
      <c r="D29" s="200">
        <v>35</v>
      </c>
      <c r="E29" s="200">
        <v>76</v>
      </c>
      <c r="F29" s="200">
        <v>23</v>
      </c>
      <c r="G29" s="201" t="s">
        <v>9</v>
      </c>
      <c r="H29" s="201" t="s">
        <v>9</v>
      </c>
      <c r="I29" s="200" t="s">
        <v>9</v>
      </c>
      <c r="J29" s="200" t="s">
        <v>9</v>
      </c>
      <c r="K29" s="200"/>
      <c r="L29" s="200"/>
      <c r="M29" s="200"/>
      <c r="N29" s="200">
        <v>151</v>
      </c>
    </row>
    <row r="30" spans="1:14" x14ac:dyDescent="0.25">
      <c r="A30" s="114">
        <v>44200</v>
      </c>
      <c r="B30" s="105" t="s">
        <v>32</v>
      </c>
      <c r="C30" s="200">
        <v>100</v>
      </c>
      <c r="D30" s="200" t="s">
        <v>9</v>
      </c>
      <c r="E30" s="200" t="s">
        <v>9</v>
      </c>
      <c r="F30" s="200" t="s">
        <v>9</v>
      </c>
      <c r="G30" s="201" t="s">
        <v>9</v>
      </c>
      <c r="H30" s="201" t="s">
        <v>9</v>
      </c>
      <c r="I30" s="200" t="s">
        <v>9</v>
      </c>
      <c r="J30" s="200" t="s">
        <v>9</v>
      </c>
      <c r="K30" s="200"/>
      <c r="L30" s="200"/>
      <c r="M30" s="200"/>
      <c r="N30" s="200">
        <v>100</v>
      </c>
    </row>
    <row r="31" spans="1:14" x14ac:dyDescent="0.25">
      <c r="A31" s="114">
        <v>44201</v>
      </c>
      <c r="B31" s="105" t="s">
        <v>33</v>
      </c>
      <c r="C31" s="200">
        <v>109</v>
      </c>
      <c r="D31" s="200">
        <v>77</v>
      </c>
      <c r="E31" s="200">
        <v>625</v>
      </c>
      <c r="F31" s="200">
        <v>40</v>
      </c>
      <c r="G31" s="201" t="s">
        <v>9</v>
      </c>
      <c r="H31" s="201" t="s">
        <v>9</v>
      </c>
      <c r="I31" s="200" t="s">
        <v>9</v>
      </c>
      <c r="J31" s="200" t="s">
        <v>9</v>
      </c>
      <c r="K31" s="200"/>
      <c r="L31" s="200"/>
      <c r="M31" s="200"/>
      <c r="N31" s="200">
        <v>851</v>
      </c>
    </row>
    <row r="32" spans="1:14" x14ac:dyDescent="0.25">
      <c r="A32" s="114">
        <v>44202</v>
      </c>
      <c r="B32" s="105" t="s">
        <v>34</v>
      </c>
      <c r="C32" s="200">
        <v>28</v>
      </c>
      <c r="D32" s="200">
        <v>31</v>
      </c>
      <c r="E32" s="200">
        <v>20</v>
      </c>
      <c r="F32" s="200">
        <v>6</v>
      </c>
      <c r="G32" s="201" t="s">
        <v>9</v>
      </c>
      <c r="H32" s="201" t="s">
        <v>9</v>
      </c>
      <c r="I32" s="200" t="s">
        <v>9</v>
      </c>
      <c r="J32" s="200" t="s">
        <v>9</v>
      </c>
      <c r="K32" s="200"/>
      <c r="L32" s="200"/>
      <c r="M32" s="200"/>
      <c r="N32" s="200">
        <v>85</v>
      </c>
    </row>
    <row r="33" spans="1:14" x14ac:dyDescent="0.25">
      <c r="A33" s="114">
        <v>44203</v>
      </c>
      <c r="B33" s="105" t="s">
        <v>35</v>
      </c>
      <c r="C33" s="200">
        <v>53</v>
      </c>
      <c r="D33" s="200">
        <v>74</v>
      </c>
      <c r="E33" s="200">
        <v>98</v>
      </c>
      <c r="F33" s="200">
        <v>9</v>
      </c>
      <c r="G33" s="201" t="s">
        <v>9</v>
      </c>
      <c r="H33" s="201" t="s">
        <v>9</v>
      </c>
      <c r="I33" s="200" t="s">
        <v>9</v>
      </c>
      <c r="J33" s="200" t="s">
        <v>9</v>
      </c>
      <c r="K33" s="200"/>
      <c r="L33" s="200"/>
      <c r="M33" s="200"/>
      <c r="N33" s="200">
        <v>234</v>
      </c>
    </row>
    <row r="34" spans="1:14" x14ac:dyDescent="0.25">
      <c r="A34" s="114">
        <v>44204</v>
      </c>
      <c r="B34" s="105" t="s">
        <v>36</v>
      </c>
      <c r="C34" s="200" t="s">
        <v>9</v>
      </c>
      <c r="D34" s="200" t="s">
        <v>9</v>
      </c>
      <c r="E34" s="200" t="s">
        <v>9</v>
      </c>
      <c r="F34" s="200" t="s">
        <v>9</v>
      </c>
      <c r="G34" s="201" t="s">
        <v>9</v>
      </c>
      <c r="H34" s="201" t="s">
        <v>9</v>
      </c>
      <c r="I34" s="200" t="s">
        <v>9</v>
      </c>
      <c r="J34" s="200" t="s">
        <v>9</v>
      </c>
      <c r="K34" s="200"/>
      <c r="L34" s="200"/>
      <c r="M34" s="200"/>
      <c r="N34" s="200" t="s">
        <v>9</v>
      </c>
    </row>
    <row r="35" spans="1:14" x14ac:dyDescent="0.25">
      <c r="A35" s="114">
        <v>44204</v>
      </c>
      <c r="B35" s="105" t="s">
        <v>37</v>
      </c>
      <c r="C35" s="200" t="s">
        <v>9</v>
      </c>
      <c r="D35" s="200" t="s">
        <v>9</v>
      </c>
      <c r="E35" s="200" t="s">
        <v>9</v>
      </c>
      <c r="F35" s="200" t="s">
        <v>9</v>
      </c>
      <c r="G35" s="201" t="s">
        <v>9</v>
      </c>
      <c r="H35" s="201" t="s">
        <v>9</v>
      </c>
      <c r="I35" s="200" t="s">
        <v>9</v>
      </c>
      <c r="J35" s="200" t="s">
        <v>9</v>
      </c>
      <c r="K35" s="200"/>
      <c r="L35" s="200"/>
      <c r="M35" s="200"/>
      <c r="N35" s="200" t="s">
        <v>9</v>
      </c>
    </row>
    <row r="36" spans="1:14" x14ac:dyDescent="0.25">
      <c r="A36" s="114">
        <v>44205</v>
      </c>
      <c r="B36" s="105" t="s">
        <v>38</v>
      </c>
      <c r="C36" s="200" t="s">
        <v>9</v>
      </c>
      <c r="D36" s="200" t="s">
        <v>9</v>
      </c>
      <c r="E36" s="200" t="s">
        <v>9</v>
      </c>
      <c r="F36" s="200" t="s">
        <v>9</v>
      </c>
      <c r="G36" s="201" t="s">
        <v>9</v>
      </c>
      <c r="H36" s="201" t="s">
        <v>9</v>
      </c>
      <c r="I36" s="200" t="s">
        <v>9</v>
      </c>
      <c r="J36" s="200" t="s">
        <v>9</v>
      </c>
      <c r="K36" s="200"/>
      <c r="L36" s="200"/>
      <c r="M36" s="200"/>
      <c r="N36" s="200" t="s">
        <v>9</v>
      </c>
    </row>
    <row r="37" spans="1:14" x14ac:dyDescent="0.25">
      <c r="A37" s="114">
        <v>44206</v>
      </c>
      <c r="B37" s="105" t="s">
        <v>39</v>
      </c>
      <c r="C37" s="200" t="s">
        <v>9</v>
      </c>
      <c r="D37" s="200" t="s">
        <v>9</v>
      </c>
      <c r="E37" s="200" t="s">
        <v>9</v>
      </c>
      <c r="F37" s="200" t="s">
        <v>9</v>
      </c>
      <c r="G37" s="201" t="s">
        <v>9</v>
      </c>
      <c r="H37" s="201" t="s">
        <v>9</v>
      </c>
      <c r="I37" s="200" t="s">
        <v>9</v>
      </c>
      <c r="J37" s="200" t="s">
        <v>9</v>
      </c>
      <c r="K37" s="200"/>
      <c r="L37" s="200"/>
      <c r="M37" s="200"/>
      <c r="N37" s="200" t="s">
        <v>9</v>
      </c>
    </row>
    <row r="38" spans="1:14" x14ac:dyDescent="0.25">
      <c r="A38" s="114">
        <v>44207</v>
      </c>
      <c r="B38" s="105" t="s">
        <v>40</v>
      </c>
      <c r="C38" s="200" t="s">
        <v>9</v>
      </c>
      <c r="D38" s="200" t="s">
        <v>9</v>
      </c>
      <c r="E38" s="200" t="s">
        <v>9</v>
      </c>
      <c r="F38" s="200" t="s">
        <v>9</v>
      </c>
      <c r="G38" s="201" t="s">
        <v>9</v>
      </c>
      <c r="H38" s="201" t="s">
        <v>9</v>
      </c>
      <c r="I38" s="200" t="s">
        <v>9</v>
      </c>
      <c r="J38" s="200" t="s">
        <v>9</v>
      </c>
      <c r="K38" s="200"/>
      <c r="L38" s="200"/>
      <c r="M38" s="200"/>
      <c r="N38" s="200" t="s">
        <v>9</v>
      </c>
    </row>
    <row r="39" spans="1:14" x14ac:dyDescent="0.25">
      <c r="A39" s="114">
        <v>44207</v>
      </c>
      <c r="B39" s="105" t="s">
        <v>41</v>
      </c>
      <c r="C39" s="200">
        <v>3</v>
      </c>
      <c r="D39" s="200">
        <v>622</v>
      </c>
      <c r="E39" s="200">
        <v>107</v>
      </c>
      <c r="F39" s="200">
        <v>129</v>
      </c>
      <c r="G39" s="201" t="s">
        <v>9</v>
      </c>
      <c r="H39" s="201" t="s">
        <v>9</v>
      </c>
      <c r="I39" s="200">
        <v>135</v>
      </c>
      <c r="J39" s="200" t="s">
        <v>9</v>
      </c>
      <c r="K39" s="200"/>
      <c r="L39" s="200"/>
      <c r="M39" s="200"/>
      <c r="N39" s="200">
        <v>996</v>
      </c>
    </row>
    <row r="40" spans="1:14" s="116" customFormat="1" x14ac:dyDescent="0.25">
      <c r="A40" s="121">
        <v>44207</v>
      </c>
      <c r="B40" s="122" t="s">
        <v>42</v>
      </c>
      <c r="C40" s="199">
        <v>655</v>
      </c>
      <c r="D40" s="199">
        <v>1419</v>
      </c>
      <c r="E40" s="199">
        <v>1966</v>
      </c>
      <c r="F40" s="199">
        <v>324</v>
      </c>
      <c r="G40" s="202" t="s">
        <v>9</v>
      </c>
      <c r="H40" s="202" t="s">
        <v>9</v>
      </c>
      <c r="I40" s="199">
        <v>135</v>
      </c>
      <c r="J40" s="199" t="s">
        <v>9</v>
      </c>
      <c r="K40" s="199"/>
      <c r="L40" s="199"/>
      <c r="M40" s="199"/>
      <c r="N40" s="123">
        <v>4499</v>
      </c>
    </row>
    <row r="41" spans="1:14" x14ac:dyDescent="0.25">
      <c r="A41" s="114">
        <v>44228</v>
      </c>
      <c r="B41" s="105" t="s">
        <v>26</v>
      </c>
      <c r="C41" s="200">
        <v>267</v>
      </c>
      <c r="D41" s="200">
        <v>337</v>
      </c>
      <c r="E41" s="200">
        <v>396</v>
      </c>
      <c r="F41" s="200">
        <v>99</v>
      </c>
      <c r="G41" s="201" t="s">
        <v>9</v>
      </c>
      <c r="H41" s="201" t="s">
        <v>9</v>
      </c>
      <c r="I41" s="200" t="s">
        <v>9</v>
      </c>
      <c r="J41" s="200" t="s">
        <v>9</v>
      </c>
      <c r="K41" s="200"/>
      <c r="L41" s="200"/>
      <c r="M41" s="200"/>
      <c r="N41" s="200">
        <f t="shared" ref="N41:N56" si="0">SUM(C41:I41)</f>
        <v>1099</v>
      </c>
    </row>
    <row r="42" spans="1:14" x14ac:dyDescent="0.25">
      <c r="A42" s="114">
        <v>44229</v>
      </c>
      <c r="B42" s="105" t="s">
        <v>27</v>
      </c>
      <c r="C42" s="200">
        <v>122</v>
      </c>
      <c r="D42" s="200">
        <v>136</v>
      </c>
      <c r="E42" s="200">
        <v>500</v>
      </c>
      <c r="F42" s="200">
        <v>164</v>
      </c>
      <c r="G42" s="201" t="s">
        <v>9</v>
      </c>
      <c r="H42" s="201" t="s">
        <v>9</v>
      </c>
      <c r="I42" s="200" t="s">
        <v>9</v>
      </c>
      <c r="J42" s="200" t="s">
        <v>9</v>
      </c>
      <c r="K42" s="200"/>
      <c r="L42" s="200"/>
      <c r="M42" s="200"/>
      <c r="N42" s="200">
        <f t="shared" si="0"/>
        <v>922</v>
      </c>
    </row>
    <row r="43" spans="1:14" x14ac:dyDescent="0.25">
      <c r="A43" s="114">
        <v>44230</v>
      </c>
      <c r="B43" s="105" t="s">
        <v>28</v>
      </c>
      <c r="C43" s="200" t="s">
        <v>9</v>
      </c>
      <c r="D43" s="200" t="s">
        <v>9</v>
      </c>
      <c r="E43" s="200" t="s">
        <v>9</v>
      </c>
      <c r="F43" s="200"/>
      <c r="G43" s="201" t="s">
        <v>9</v>
      </c>
      <c r="H43" s="201" t="s">
        <v>9</v>
      </c>
      <c r="I43" s="200" t="s">
        <v>9</v>
      </c>
      <c r="J43" s="200" t="s">
        <v>9</v>
      </c>
      <c r="K43" s="200"/>
      <c r="L43" s="200"/>
      <c r="M43" s="200"/>
      <c r="N43" s="200">
        <f t="shared" si="0"/>
        <v>0</v>
      </c>
    </row>
    <row r="44" spans="1:14" x14ac:dyDescent="0.25">
      <c r="A44" s="114">
        <v>44231</v>
      </c>
      <c r="B44" s="105" t="s">
        <v>29</v>
      </c>
      <c r="C44" s="200">
        <v>1</v>
      </c>
      <c r="D44" s="200" t="s">
        <v>9</v>
      </c>
      <c r="E44" s="200" t="s">
        <v>9</v>
      </c>
      <c r="F44" s="200"/>
      <c r="G44" s="201" t="s">
        <v>9</v>
      </c>
      <c r="H44" s="201" t="s">
        <v>9</v>
      </c>
      <c r="I44" s="200" t="s">
        <v>9</v>
      </c>
      <c r="J44" s="200" t="s">
        <v>9</v>
      </c>
      <c r="K44" s="200"/>
      <c r="L44" s="200"/>
      <c r="M44" s="200"/>
      <c r="N44" s="200">
        <f t="shared" si="0"/>
        <v>1</v>
      </c>
    </row>
    <row r="45" spans="1:14" x14ac:dyDescent="0.25">
      <c r="A45" s="114">
        <v>44232</v>
      </c>
      <c r="B45" s="105" t="s">
        <v>30</v>
      </c>
      <c r="C45" s="200">
        <v>44</v>
      </c>
      <c r="D45" s="200">
        <v>114</v>
      </c>
      <c r="E45" s="200">
        <v>405</v>
      </c>
      <c r="F45" s="200">
        <v>67</v>
      </c>
      <c r="G45" s="201" t="s">
        <v>9</v>
      </c>
      <c r="H45" s="201" t="s">
        <v>9</v>
      </c>
      <c r="I45" s="200" t="s">
        <v>9</v>
      </c>
      <c r="J45" s="200" t="s">
        <v>9</v>
      </c>
      <c r="K45" s="200"/>
      <c r="L45" s="200"/>
      <c r="M45" s="200"/>
      <c r="N45" s="200">
        <f t="shared" si="0"/>
        <v>630</v>
      </c>
    </row>
    <row r="46" spans="1:14" x14ac:dyDescent="0.25">
      <c r="A46" s="114">
        <v>44233</v>
      </c>
      <c r="B46" s="105" t="s">
        <v>31</v>
      </c>
      <c r="C46" s="200">
        <v>21</v>
      </c>
      <c r="D46" s="200">
        <v>50</v>
      </c>
      <c r="E46" s="200">
        <v>115</v>
      </c>
      <c r="F46" s="200">
        <v>35</v>
      </c>
      <c r="G46" s="201" t="s">
        <v>9</v>
      </c>
      <c r="H46" s="201" t="s">
        <v>9</v>
      </c>
      <c r="I46" s="200" t="s">
        <v>9</v>
      </c>
      <c r="J46" s="200" t="s">
        <v>9</v>
      </c>
      <c r="K46" s="200"/>
      <c r="L46" s="200"/>
      <c r="M46" s="200"/>
      <c r="N46" s="200">
        <f t="shared" si="0"/>
        <v>221</v>
      </c>
    </row>
    <row r="47" spans="1:14" x14ac:dyDescent="0.25">
      <c r="A47" s="114">
        <v>44231</v>
      </c>
      <c r="B47" s="105" t="s">
        <v>32</v>
      </c>
      <c r="C47" s="200">
        <v>167</v>
      </c>
      <c r="D47" s="200"/>
      <c r="E47" s="200" t="s">
        <v>9</v>
      </c>
      <c r="F47" s="200"/>
      <c r="G47" s="201" t="s">
        <v>9</v>
      </c>
      <c r="H47" s="201" t="s">
        <v>9</v>
      </c>
      <c r="I47" s="200" t="s">
        <v>9</v>
      </c>
      <c r="J47" s="200" t="s">
        <v>9</v>
      </c>
      <c r="K47" s="200"/>
      <c r="L47" s="200"/>
      <c r="M47" s="200"/>
      <c r="N47" s="200">
        <f t="shared" si="0"/>
        <v>167</v>
      </c>
    </row>
    <row r="48" spans="1:14" x14ac:dyDescent="0.25">
      <c r="A48" s="114">
        <v>44232</v>
      </c>
      <c r="B48" s="105" t="s">
        <v>33</v>
      </c>
      <c r="C48" s="200">
        <v>149</v>
      </c>
      <c r="D48" s="200">
        <v>184</v>
      </c>
      <c r="E48" s="200">
        <v>922</v>
      </c>
      <c r="F48" s="200">
        <v>107</v>
      </c>
      <c r="G48" s="201" t="s">
        <v>9</v>
      </c>
      <c r="H48" s="201" t="s">
        <v>9</v>
      </c>
      <c r="I48" s="200" t="s">
        <v>9</v>
      </c>
      <c r="J48" s="200" t="s">
        <v>9</v>
      </c>
      <c r="K48" s="200"/>
      <c r="L48" s="200"/>
      <c r="M48" s="200"/>
      <c r="N48" s="200">
        <f t="shared" si="0"/>
        <v>1362</v>
      </c>
    </row>
    <row r="49" spans="1:14" x14ac:dyDescent="0.25">
      <c r="A49" s="114">
        <v>44233</v>
      </c>
      <c r="B49" s="105" t="s">
        <v>34</v>
      </c>
      <c r="C49" s="200">
        <v>22</v>
      </c>
      <c r="D49" s="200">
        <v>82</v>
      </c>
      <c r="E49" s="200">
        <v>77</v>
      </c>
      <c r="F49" s="200">
        <v>10</v>
      </c>
      <c r="G49" s="201" t="s">
        <v>9</v>
      </c>
      <c r="H49" s="201" t="s">
        <v>9</v>
      </c>
      <c r="I49" s="200" t="s">
        <v>9</v>
      </c>
      <c r="J49" s="200" t="s">
        <v>9</v>
      </c>
      <c r="K49" s="200"/>
      <c r="L49" s="200"/>
      <c r="M49" s="200"/>
      <c r="N49" s="200">
        <f t="shared" si="0"/>
        <v>191</v>
      </c>
    </row>
    <row r="50" spans="1:14" x14ac:dyDescent="0.25">
      <c r="A50" s="114">
        <v>44234</v>
      </c>
      <c r="B50" s="105" t="s">
        <v>35</v>
      </c>
      <c r="C50" s="200">
        <v>75</v>
      </c>
      <c r="D50" s="200">
        <v>105</v>
      </c>
      <c r="E50" s="200">
        <v>121</v>
      </c>
      <c r="F50" s="200">
        <v>27</v>
      </c>
      <c r="G50" s="201" t="s">
        <v>9</v>
      </c>
      <c r="H50" s="201" t="s">
        <v>9</v>
      </c>
      <c r="I50" s="200" t="s">
        <v>9</v>
      </c>
      <c r="J50" s="200" t="s">
        <v>9</v>
      </c>
      <c r="K50" s="200"/>
      <c r="L50" s="200"/>
      <c r="M50" s="200"/>
      <c r="N50" s="200">
        <f t="shared" si="0"/>
        <v>328</v>
      </c>
    </row>
    <row r="51" spans="1:14" x14ac:dyDescent="0.25">
      <c r="A51" s="114">
        <v>44235</v>
      </c>
      <c r="B51" s="105" t="s">
        <v>36</v>
      </c>
      <c r="C51" s="200" t="s">
        <v>9</v>
      </c>
      <c r="D51" s="200" t="s">
        <v>9</v>
      </c>
      <c r="E51" s="200" t="s">
        <v>9</v>
      </c>
      <c r="F51" s="200"/>
      <c r="G51" s="201" t="s">
        <v>9</v>
      </c>
      <c r="H51" s="201" t="s">
        <v>9</v>
      </c>
      <c r="I51" s="200" t="s">
        <v>9</v>
      </c>
      <c r="J51" s="200" t="s">
        <v>9</v>
      </c>
      <c r="K51" s="200"/>
      <c r="L51" s="200"/>
      <c r="M51" s="200"/>
      <c r="N51" s="200">
        <f t="shared" si="0"/>
        <v>0</v>
      </c>
    </row>
    <row r="52" spans="1:14" x14ac:dyDescent="0.25">
      <c r="A52" s="114">
        <v>44235</v>
      </c>
      <c r="B52" s="105" t="s">
        <v>37</v>
      </c>
      <c r="C52" s="200" t="s">
        <v>9</v>
      </c>
      <c r="D52" s="200" t="s">
        <v>9</v>
      </c>
      <c r="E52" s="200" t="s">
        <v>9</v>
      </c>
      <c r="F52" s="200"/>
      <c r="G52" s="201" t="s">
        <v>9</v>
      </c>
      <c r="H52" s="201" t="s">
        <v>9</v>
      </c>
      <c r="I52" s="200" t="s">
        <v>9</v>
      </c>
      <c r="J52" s="200" t="s">
        <v>9</v>
      </c>
      <c r="K52" s="200"/>
      <c r="L52" s="200"/>
      <c r="M52" s="200"/>
      <c r="N52" s="200">
        <f t="shared" si="0"/>
        <v>0</v>
      </c>
    </row>
    <row r="53" spans="1:14" x14ac:dyDescent="0.25">
      <c r="A53" s="114">
        <v>44236</v>
      </c>
      <c r="B53" s="105" t="s">
        <v>38</v>
      </c>
      <c r="C53" s="200" t="s">
        <v>9</v>
      </c>
      <c r="D53" s="200" t="s">
        <v>9</v>
      </c>
      <c r="E53" s="200" t="s">
        <v>9</v>
      </c>
      <c r="F53" s="200"/>
      <c r="G53" s="201" t="s">
        <v>9</v>
      </c>
      <c r="H53" s="201" t="s">
        <v>9</v>
      </c>
      <c r="I53" s="200" t="s">
        <v>9</v>
      </c>
      <c r="J53" s="200" t="s">
        <v>9</v>
      </c>
      <c r="K53" s="200"/>
      <c r="L53" s="200"/>
      <c r="M53" s="200"/>
      <c r="N53" s="200">
        <f t="shared" si="0"/>
        <v>0</v>
      </c>
    </row>
    <row r="54" spans="1:14" x14ac:dyDescent="0.25">
      <c r="A54" s="114">
        <v>44237</v>
      </c>
      <c r="B54" s="105" t="s">
        <v>39</v>
      </c>
      <c r="C54" s="200" t="s">
        <v>9</v>
      </c>
      <c r="D54" s="200" t="s">
        <v>9</v>
      </c>
      <c r="E54" s="200" t="s">
        <v>9</v>
      </c>
      <c r="F54" s="200"/>
      <c r="G54" s="201" t="s">
        <v>9</v>
      </c>
      <c r="H54" s="201" t="s">
        <v>9</v>
      </c>
      <c r="I54" s="200" t="s">
        <v>9</v>
      </c>
      <c r="J54" s="200" t="s">
        <v>9</v>
      </c>
      <c r="K54" s="200"/>
      <c r="L54" s="200"/>
      <c r="M54" s="200"/>
      <c r="N54" s="200">
        <f t="shared" si="0"/>
        <v>0</v>
      </c>
    </row>
    <row r="55" spans="1:14" x14ac:dyDescent="0.25">
      <c r="A55" s="114">
        <v>44238</v>
      </c>
      <c r="B55" s="105" t="s">
        <v>40</v>
      </c>
      <c r="C55" s="200" t="s">
        <v>9</v>
      </c>
      <c r="D55" s="200" t="s">
        <v>9</v>
      </c>
      <c r="E55" s="200" t="s">
        <v>9</v>
      </c>
      <c r="F55" s="200"/>
      <c r="G55" s="201" t="s">
        <v>9</v>
      </c>
      <c r="H55" s="201" t="s">
        <v>9</v>
      </c>
      <c r="I55" s="200" t="s">
        <v>9</v>
      </c>
      <c r="J55" s="200" t="s">
        <v>9</v>
      </c>
      <c r="K55" s="200"/>
      <c r="L55" s="200"/>
      <c r="M55" s="200"/>
      <c r="N55" s="200">
        <f t="shared" si="0"/>
        <v>0</v>
      </c>
    </row>
    <row r="56" spans="1:14" x14ac:dyDescent="0.25">
      <c r="A56" s="114">
        <v>44238</v>
      </c>
      <c r="B56" s="105" t="s">
        <v>41</v>
      </c>
      <c r="C56" s="200">
        <v>20</v>
      </c>
      <c r="D56" s="200">
        <v>881</v>
      </c>
      <c r="E56" s="200">
        <v>104</v>
      </c>
      <c r="F56" s="200">
        <v>100</v>
      </c>
      <c r="G56" s="201" t="s">
        <v>9</v>
      </c>
      <c r="H56" s="201" t="s">
        <v>9</v>
      </c>
      <c r="I56" s="200">
        <v>111</v>
      </c>
      <c r="J56" s="200" t="s">
        <v>9</v>
      </c>
      <c r="K56" s="200"/>
      <c r="L56" s="200"/>
      <c r="M56" s="200"/>
      <c r="N56" s="200">
        <f t="shared" si="0"/>
        <v>1216</v>
      </c>
    </row>
    <row r="57" spans="1:14" s="116" customFormat="1" x14ac:dyDescent="0.25">
      <c r="A57" s="121">
        <v>44238</v>
      </c>
      <c r="B57" s="144" t="s">
        <v>42</v>
      </c>
      <c r="C57" s="199">
        <v>888</v>
      </c>
      <c r="D57" s="199">
        <v>1889</v>
      </c>
      <c r="E57" s="199">
        <v>2640</v>
      </c>
      <c r="F57" s="199">
        <v>609</v>
      </c>
      <c r="G57" s="202" t="s">
        <v>9</v>
      </c>
      <c r="H57" s="202" t="s">
        <v>9</v>
      </c>
      <c r="I57" s="199">
        <v>111</v>
      </c>
      <c r="J57" s="199" t="s">
        <v>9</v>
      </c>
      <c r="K57" s="199"/>
      <c r="L57" s="199"/>
      <c r="M57" s="199"/>
      <c r="N57" s="123">
        <v>6137</v>
      </c>
    </row>
    <row r="58" spans="1:14" x14ac:dyDescent="0.25">
      <c r="A58" s="114">
        <v>44256</v>
      </c>
      <c r="B58" s="105" t="s">
        <v>26</v>
      </c>
      <c r="C58" s="200">
        <v>319</v>
      </c>
      <c r="D58" s="200">
        <v>391</v>
      </c>
      <c r="E58" s="200">
        <v>692</v>
      </c>
      <c r="F58" s="200">
        <v>44</v>
      </c>
      <c r="G58" s="201" t="s">
        <v>9</v>
      </c>
      <c r="H58" s="201" t="s">
        <v>9</v>
      </c>
      <c r="I58" s="200">
        <v>12</v>
      </c>
      <c r="J58" s="200" t="s">
        <v>9</v>
      </c>
      <c r="K58" s="200"/>
      <c r="L58" s="200"/>
      <c r="M58" s="200"/>
      <c r="N58" s="115">
        <f t="shared" ref="N58:N74" si="1">SUM(C58:I58)</f>
        <v>1458</v>
      </c>
    </row>
    <row r="59" spans="1:14" x14ac:dyDescent="0.25">
      <c r="A59" s="114">
        <v>44257</v>
      </c>
      <c r="B59" s="105" t="s">
        <v>27</v>
      </c>
      <c r="C59" s="200">
        <v>134</v>
      </c>
      <c r="D59" s="200">
        <v>152</v>
      </c>
      <c r="E59" s="200">
        <v>649</v>
      </c>
      <c r="F59" s="200">
        <v>88</v>
      </c>
      <c r="G59" s="201" t="s">
        <v>9</v>
      </c>
      <c r="H59" s="201" t="s">
        <v>9</v>
      </c>
      <c r="I59" s="200">
        <v>37</v>
      </c>
      <c r="J59" s="200" t="s">
        <v>9</v>
      </c>
      <c r="K59" s="200"/>
      <c r="L59" s="200"/>
      <c r="M59" s="200"/>
      <c r="N59" s="115">
        <f t="shared" si="1"/>
        <v>1060</v>
      </c>
    </row>
    <row r="60" spans="1:14" x14ac:dyDescent="0.25">
      <c r="A60" s="114">
        <v>44258</v>
      </c>
      <c r="B60" s="105" t="s">
        <v>28</v>
      </c>
      <c r="C60" s="200" t="s">
        <v>9</v>
      </c>
      <c r="D60" s="200">
        <v>10</v>
      </c>
      <c r="E60" s="200">
        <v>4</v>
      </c>
      <c r="F60" s="200" t="s">
        <v>9</v>
      </c>
      <c r="G60" s="201" t="s">
        <v>9</v>
      </c>
      <c r="H60" s="201" t="s">
        <v>9</v>
      </c>
      <c r="I60" s="200" t="s">
        <v>9</v>
      </c>
      <c r="J60" s="200" t="s">
        <v>9</v>
      </c>
      <c r="K60" s="200"/>
      <c r="L60" s="200"/>
      <c r="M60" s="200"/>
      <c r="N60" s="115">
        <f t="shared" si="1"/>
        <v>14</v>
      </c>
    </row>
    <row r="61" spans="1:14" x14ac:dyDescent="0.25">
      <c r="A61" s="114">
        <v>44259</v>
      </c>
      <c r="B61" s="105" t="s">
        <v>29</v>
      </c>
      <c r="C61" s="200">
        <v>2</v>
      </c>
      <c r="D61" s="200" t="s">
        <v>9</v>
      </c>
      <c r="E61" s="200" t="s">
        <v>9</v>
      </c>
      <c r="F61" s="200" t="s">
        <v>9</v>
      </c>
      <c r="G61" s="201" t="s">
        <v>9</v>
      </c>
      <c r="H61" s="201" t="s">
        <v>9</v>
      </c>
      <c r="I61" s="200" t="s">
        <v>9</v>
      </c>
      <c r="J61" s="200" t="s">
        <v>9</v>
      </c>
      <c r="K61" s="200"/>
      <c r="L61" s="200"/>
      <c r="M61" s="200"/>
      <c r="N61" s="115">
        <f t="shared" si="1"/>
        <v>2</v>
      </c>
    </row>
    <row r="62" spans="1:14" x14ac:dyDescent="0.25">
      <c r="A62" s="114">
        <v>44260</v>
      </c>
      <c r="B62" s="105" t="s">
        <v>30</v>
      </c>
      <c r="C62" s="200">
        <v>22</v>
      </c>
      <c r="D62" s="200">
        <v>137</v>
      </c>
      <c r="E62" s="200">
        <v>519</v>
      </c>
      <c r="F62" s="200">
        <v>22</v>
      </c>
      <c r="G62" s="201" t="s">
        <v>9</v>
      </c>
      <c r="H62" s="201" t="s">
        <v>9</v>
      </c>
      <c r="I62" s="200">
        <v>2</v>
      </c>
      <c r="J62" s="200" t="s">
        <v>9</v>
      </c>
      <c r="K62" s="200"/>
      <c r="L62" s="200"/>
      <c r="M62" s="200"/>
      <c r="N62" s="115">
        <f t="shared" si="1"/>
        <v>702</v>
      </c>
    </row>
    <row r="63" spans="1:14" x14ac:dyDescent="0.25">
      <c r="A63" s="114">
        <v>44261</v>
      </c>
      <c r="B63" s="105" t="s">
        <v>31</v>
      </c>
      <c r="C63" s="200">
        <v>19</v>
      </c>
      <c r="D63" s="200">
        <v>52</v>
      </c>
      <c r="E63" s="200">
        <v>156</v>
      </c>
      <c r="F63" s="200">
        <v>17</v>
      </c>
      <c r="G63" s="201" t="s">
        <v>9</v>
      </c>
      <c r="H63" s="201" t="s">
        <v>9</v>
      </c>
      <c r="I63" s="200">
        <v>50</v>
      </c>
      <c r="J63" s="200" t="s">
        <v>9</v>
      </c>
      <c r="K63" s="200"/>
      <c r="L63" s="200"/>
      <c r="M63" s="200"/>
      <c r="N63" s="115">
        <f t="shared" si="1"/>
        <v>294</v>
      </c>
    </row>
    <row r="64" spans="1:14" x14ac:dyDescent="0.25">
      <c r="A64" s="114">
        <v>44262</v>
      </c>
      <c r="B64" s="105" t="s">
        <v>32</v>
      </c>
      <c r="C64" s="200">
        <v>387</v>
      </c>
      <c r="D64" s="200" t="s">
        <v>9</v>
      </c>
      <c r="E64" s="200" t="s">
        <v>9</v>
      </c>
      <c r="F64" s="200" t="s">
        <v>9</v>
      </c>
      <c r="G64" s="201" t="s">
        <v>9</v>
      </c>
      <c r="H64" s="201" t="s">
        <v>9</v>
      </c>
      <c r="I64" s="200" t="s">
        <v>9</v>
      </c>
      <c r="J64" s="200" t="s">
        <v>9</v>
      </c>
      <c r="K64" s="200"/>
      <c r="L64" s="200"/>
      <c r="M64" s="200"/>
      <c r="N64" s="115">
        <f t="shared" si="1"/>
        <v>387</v>
      </c>
    </row>
    <row r="65" spans="1:14" x14ac:dyDescent="0.25">
      <c r="A65" s="114">
        <v>44263</v>
      </c>
      <c r="B65" s="105" t="s">
        <v>33</v>
      </c>
      <c r="C65" s="200">
        <v>126</v>
      </c>
      <c r="D65" s="200">
        <v>322</v>
      </c>
      <c r="E65" s="200">
        <v>1270</v>
      </c>
      <c r="F65" s="200">
        <v>81</v>
      </c>
      <c r="G65" s="201" t="s">
        <v>9</v>
      </c>
      <c r="H65" s="201" t="s">
        <v>9</v>
      </c>
      <c r="I65" s="200">
        <v>4</v>
      </c>
      <c r="J65" s="200" t="s">
        <v>9</v>
      </c>
      <c r="K65" s="200"/>
      <c r="L65" s="200"/>
      <c r="M65" s="200"/>
      <c r="N65" s="115">
        <f t="shared" si="1"/>
        <v>1803</v>
      </c>
    </row>
    <row r="66" spans="1:14" x14ac:dyDescent="0.25">
      <c r="A66" s="114">
        <v>44264</v>
      </c>
      <c r="B66" s="105" t="s">
        <v>34</v>
      </c>
      <c r="C66" s="200">
        <v>36</v>
      </c>
      <c r="D66" s="200">
        <v>68</v>
      </c>
      <c r="E66" s="200">
        <v>50</v>
      </c>
      <c r="F66" s="200">
        <v>6</v>
      </c>
      <c r="G66" s="201" t="s">
        <v>9</v>
      </c>
      <c r="H66" s="201" t="s">
        <v>9</v>
      </c>
      <c r="I66" s="200">
        <v>1</v>
      </c>
      <c r="J66" s="200" t="s">
        <v>9</v>
      </c>
      <c r="K66" s="200"/>
      <c r="L66" s="200"/>
      <c r="M66" s="200"/>
      <c r="N66" s="115">
        <f t="shared" si="1"/>
        <v>161</v>
      </c>
    </row>
    <row r="67" spans="1:14" x14ac:dyDescent="0.25">
      <c r="A67" s="114">
        <v>44263</v>
      </c>
      <c r="B67" s="105" t="s">
        <v>35</v>
      </c>
      <c r="C67" s="200">
        <v>79</v>
      </c>
      <c r="D67" s="200">
        <v>96</v>
      </c>
      <c r="E67" s="200">
        <v>170</v>
      </c>
      <c r="F67" s="200">
        <v>17</v>
      </c>
      <c r="G67" s="201" t="s">
        <v>9</v>
      </c>
      <c r="H67" s="201" t="s">
        <v>9</v>
      </c>
      <c r="I67" s="200">
        <v>1</v>
      </c>
      <c r="J67" s="200" t="s">
        <v>9</v>
      </c>
      <c r="K67" s="200"/>
      <c r="L67" s="200"/>
      <c r="M67" s="200"/>
      <c r="N67" s="115">
        <f t="shared" si="1"/>
        <v>363</v>
      </c>
    </row>
    <row r="68" spans="1:14" x14ac:dyDescent="0.25">
      <c r="A68" s="114">
        <v>44264</v>
      </c>
      <c r="B68" s="105" t="s">
        <v>36</v>
      </c>
      <c r="C68" s="200" t="s">
        <v>9</v>
      </c>
      <c r="D68" s="200" t="s">
        <v>9</v>
      </c>
      <c r="E68" s="200">
        <v>89</v>
      </c>
      <c r="F68" s="200" t="s">
        <v>9</v>
      </c>
      <c r="G68" s="201" t="s">
        <v>9</v>
      </c>
      <c r="H68" s="201" t="s">
        <v>9</v>
      </c>
      <c r="I68" s="200" t="s">
        <v>9</v>
      </c>
      <c r="J68" s="200" t="s">
        <v>9</v>
      </c>
      <c r="K68" s="200"/>
      <c r="L68" s="200"/>
      <c r="M68" s="200"/>
      <c r="N68" s="115">
        <f t="shared" si="1"/>
        <v>89</v>
      </c>
    </row>
    <row r="69" spans="1:14" x14ac:dyDescent="0.25">
      <c r="A69" s="114">
        <v>44264</v>
      </c>
      <c r="B69" s="105" t="s">
        <v>37</v>
      </c>
      <c r="C69" s="200" t="s">
        <v>9</v>
      </c>
      <c r="D69" s="200">
        <v>2</v>
      </c>
      <c r="E69" s="200">
        <v>16</v>
      </c>
      <c r="F69" s="200" t="s">
        <v>9</v>
      </c>
      <c r="G69" s="201" t="s">
        <v>9</v>
      </c>
      <c r="H69" s="201" t="s">
        <v>9</v>
      </c>
      <c r="I69" s="200" t="s">
        <v>9</v>
      </c>
      <c r="J69" s="200" t="s">
        <v>9</v>
      </c>
      <c r="K69" s="200"/>
      <c r="L69" s="200"/>
      <c r="M69" s="200"/>
      <c r="N69" s="115">
        <f t="shared" si="1"/>
        <v>18</v>
      </c>
    </row>
    <row r="70" spans="1:14" x14ac:dyDescent="0.25">
      <c r="A70" s="114">
        <v>44265</v>
      </c>
      <c r="B70" s="105" t="s">
        <v>38</v>
      </c>
      <c r="C70" s="200" t="s">
        <v>9</v>
      </c>
      <c r="D70" s="200" t="s">
        <v>9</v>
      </c>
      <c r="E70" s="200" t="s">
        <v>9</v>
      </c>
      <c r="F70" s="200" t="s">
        <v>9</v>
      </c>
      <c r="G70" s="201" t="s">
        <v>9</v>
      </c>
      <c r="H70" s="201" t="s">
        <v>9</v>
      </c>
      <c r="I70" s="200" t="s">
        <v>9</v>
      </c>
      <c r="J70" s="200" t="s">
        <v>9</v>
      </c>
      <c r="K70" s="200"/>
      <c r="L70" s="200"/>
      <c r="M70" s="200"/>
      <c r="N70" s="115">
        <f t="shared" si="1"/>
        <v>0</v>
      </c>
    </row>
    <row r="71" spans="1:14" x14ac:dyDescent="0.25">
      <c r="A71" s="114">
        <v>44266</v>
      </c>
      <c r="B71" s="105" t="s">
        <v>39</v>
      </c>
      <c r="C71" s="200" t="s">
        <v>9</v>
      </c>
      <c r="D71" s="200" t="s">
        <v>9</v>
      </c>
      <c r="E71" s="200" t="s">
        <v>9</v>
      </c>
      <c r="F71" s="200" t="s">
        <v>9</v>
      </c>
      <c r="G71" s="201" t="s">
        <v>9</v>
      </c>
      <c r="H71" s="201" t="s">
        <v>9</v>
      </c>
      <c r="I71" s="200" t="s">
        <v>9</v>
      </c>
      <c r="J71" s="200" t="s">
        <v>9</v>
      </c>
      <c r="K71" s="200"/>
      <c r="L71" s="200"/>
      <c r="M71" s="200"/>
      <c r="N71" s="115">
        <f t="shared" si="1"/>
        <v>0</v>
      </c>
    </row>
    <row r="72" spans="1:14" x14ac:dyDescent="0.25">
      <c r="A72" s="114">
        <v>44267</v>
      </c>
      <c r="B72" s="105" t="s">
        <v>40</v>
      </c>
      <c r="C72" s="200">
        <v>1</v>
      </c>
      <c r="D72" s="200" t="s">
        <v>9</v>
      </c>
      <c r="E72" s="200" t="s">
        <v>9</v>
      </c>
      <c r="F72" s="200" t="s">
        <v>9</v>
      </c>
      <c r="G72" s="201" t="s">
        <v>9</v>
      </c>
      <c r="H72" s="201" t="s">
        <v>9</v>
      </c>
      <c r="I72" s="200" t="s">
        <v>9</v>
      </c>
      <c r="J72" s="200" t="s">
        <v>9</v>
      </c>
      <c r="K72" s="200"/>
      <c r="L72" s="200"/>
      <c r="M72" s="200"/>
      <c r="N72" s="115">
        <f t="shared" si="1"/>
        <v>1</v>
      </c>
    </row>
    <row r="73" spans="1:14" x14ac:dyDescent="0.25">
      <c r="A73" s="114">
        <v>44267</v>
      </c>
      <c r="B73" s="105" t="s">
        <v>41</v>
      </c>
      <c r="C73" s="200">
        <v>32</v>
      </c>
      <c r="D73" s="200">
        <v>677</v>
      </c>
      <c r="E73" s="200">
        <v>178</v>
      </c>
      <c r="F73" s="200">
        <v>58</v>
      </c>
      <c r="G73" s="201" t="s">
        <v>9</v>
      </c>
      <c r="H73" s="201" t="s">
        <v>9</v>
      </c>
      <c r="I73" s="200">
        <v>128</v>
      </c>
      <c r="J73" s="200" t="s">
        <v>9</v>
      </c>
      <c r="K73" s="200"/>
      <c r="L73" s="200"/>
      <c r="M73" s="200"/>
      <c r="N73" s="115">
        <f t="shared" si="1"/>
        <v>1073</v>
      </c>
    </row>
    <row r="74" spans="1:14" s="116" customFormat="1" x14ac:dyDescent="0.25">
      <c r="A74" s="143">
        <v>44267</v>
      </c>
      <c r="B74" s="122" t="s">
        <v>42</v>
      </c>
      <c r="C74" s="199">
        <v>1157</v>
      </c>
      <c r="D74" s="199">
        <v>1907</v>
      </c>
      <c r="E74" s="199">
        <v>3793</v>
      </c>
      <c r="F74" s="199">
        <v>333</v>
      </c>
      <c r="G74" s="202" t="s">
        <v>9</v>
      </c>
      <c r="H74" s="202" t="s">
        <v>9</v>
      </c>
      <c r="I74" s="199">
        <v>235</v>
      </c>
      <c r="J74" s="199" t="s">
        <v>9</v>
      </c>
      <c r="K74" s="199"/>
      <c r="L74" s="199"/>
      <c r="M74" s="199"/>
      <c r="N74" s="123">
        <f t="shared" si="1"/>
        <v>7425</v>
      </c>
    </row>
    <row r="75" spans="1:14" s="116" customFormat="1" x14ac:dyDescent="0.25">
      <c r="A75" s="318" t="s">
        <v>11</v>
      </c>
      <c r="B75" s="319"/>
      <c r="C75" s="253">
        <f>+C74+C57+C40</f>
        <v>2700</v>
      </c>
      <c r="D75" s="253">
        <f>+D74+D57+D40</f>
        <v>5215</v>
      </c>
      <c r="E75" s="253">
        <f>+E74+E57+E40</f>
        <v>8399</v>
      </c>
      <c r="F75" s="253">
        <f>+F74+F57+F40</f>
        <v>1266</v>
      </c>
      <c r="G75" s="253" t="s">
        <v>9</v>
      </c>
      <c r="H75" s="253" t="s">
        <v>9</v>
      </c>
      <c r="I75" s="253">
        <f>+I74+I57+I40</f>
        <v>481</v>
      </c>
      <c r="J75" s="253"/>
      <c r="K75" s="253"/>
      <c r="L75" s="253"/>
      <c r="M75" s="253"/>
      <c r="N75" s="253">
        <f>+N74+N57+N40</f>
        <v>18061</v>
      </c>
    </row>
    <row r="76" spans="1:14" x14ac:dyDescent="0.25">
      <c r="A76" s="114">
        <v>44287</v>
      </c>
      <c r="B76" s="105" t="s">
        <v>26</v>
      </c>
      <c r="C76" s="201">
        <v>262</v>
      </c>
      <c r="D76" s="201">
        <v>295</v>
      </c>
      <c r="E76" s="201">
        <v>465</v>
      </c>
      <c r="F76" s="201">
        <v>16</v>
      </c>
      <c r="G76" s="201" t="s">
        <v>9</v>
      </c>
      <c r="H76" s="201" t="s">
        <v>9</v>
      </c>
      <c r="I76" s="201">
        <v>26</v>
      </c>
      <c r="J76" s="200" t="s">
        <v>9</v>
      </c>
      <c r="K76" s="201"/>
      <c r="L76" s="201"/>
      <c r="M76" s="201"/>
      <c r="N76" s="201">
        <f t="shared" ref="N76:N92" si="2">SUM(C76:I76)</f>
        <v>1064</v>
      </c>
    </row>
    <row r="77" spans="1:14" x14ac:dyDescent="0.25">
      <c r="A77" s="114">
        <v>44288</v>
      </c>
      <c r="B77" s="105" t="s">
        <v>27</v>
      </c>
      <c r="C77" s="200">
        <v>163</v>
      </c>
      <c r="D77" s="200">
        <v>70</v>
      </c>
      <c r="E77" s="200">
        <v>507</v>
      </c>
      <c r="F77" s="200">
        <v>34</v>
      </c>
      <c r="G77" s="201" t="s">
        <v>9</v>
      </c>
      <c r="H77" s="201" t="s">
        <v>9</v>
      </c>
      <c r="I77" s="200">
        <v>66</v>
      </c>
      <c r="J77" s="200" t="s">
        <v>9</v>
      </c>
      <c r="K77" s="201"/>
      <c r="L77" s="201"/>
      <c r="M77" s="201"/>
      <c r="N77" s="201">
        <f t="shared" si="2"/>
        <v>840</v>
      </c>
    </row>
    <row r="78" spans="1:14" x14ac:dyDescent="0.25">
      <c r="A78" s="114">
        <v>44291</v>
      </c>
      <c r="B78" s="105" t="s">
        <v>28</v>
      </c>
      <c r="C78" s="200">
        <v>6</v>
      </c>
      <c r="D78" s="200">
        <v>4</v>
      </c>
      <c r="E78" s="200">
        <v>10</v>
      </c>
      <c r="F78" s="200" t="s">
        <v>9</v>
      </c>
      <c r="G78" s="201" t="s">
        <v>9</v>
      </c>
      <c r="H78" s="201" t="s">
        <v>9</v>
      </c>
      <c r="I78" s="200" t="s">
        <v>9</v>
      </c>
      <c r="J78" s="200" t="s">
        <v>9</v>
      </c>
      <c r="K78" s="201"/>
      <c r="L78" s="201"/>
      <c r="M78" s="201"/>
      <c r="N78" s="201">
        <f t="shared" si="2"/>
        <v>20</v>
      </c>
    </row>
    <row r="79" spans="1:14" x14ac:dyDescent="0.25">
      <c r="A79" s="118">
        <v>44293</v>
      </c>
      <c r="B79" s="105" t="s">
        <v>29</v>
      </c>
      <c r="C79" s="200">
        <v>1</v>
      </c>
      <c r="D79" s="200" t="s">
        <v>9</v>
      </c>
      <c r="E79" s="200" t="s">
        <v>9</v>
      </c>
      <c r="F79" s="200" t="s">
        <v>9</v>
      </c>
      <c r="G79" s="201" t="s">
        <v>9</v>
      </c>
      <c r="H79" s="201" t="s">
        <v>9</v>
      </c>
      <c r="I79" s="200" t="s">
        <v>9</v>
      </c>
      <c r="J79" s="200" t="s">
        <v>9</v>
      </c>
      <c r="K79" s="201"/>
      <c r="L79" s="201"/>
      <c r="M79" s="201"/>
      <c r="N79" s="201">
        <f t="shared" si="2"/>
        <v>1</v>
      </c>
    </row>
    <row r="80" spans="1:14" x14ac:dyDescent="0.25">
      <c r="A80" s="114">
        <v>44293</v>
      </c>
      <c r="B80" s="105" t="s">
        <v>30</v>
      </c>
      <c r="C80" s="200">
        <v>20</v>
      </c>
      <c r="D80" s="200">
        <v>228</v>
      </c>
      <c r="E80" s="200">
        <v>453</v>
      </c>
      <c r="F80" s="200">
        <v>10</v>
      </c>
      <c r="G80" s="201" t="s">
        <v>9</v>
      </c>
      <c r="H80" s="201" t="s">
        <v>9</v>
      </c>
      <c r="I80" s="200" t="s">
        <v>9</v>
      </c>
      <c r="J80" s="200" t="s">
        <v>9</v>
      </c>
      <c r="K80" s="201"/>
      <c r="L80" s="201"/>
      <c r="M80" s="201"/>
      <c r="N80" s="201">
        <f t="shared" si="2"/>
        <v>711</v>
      </c>
    </row>
    <row r="81" spans="1:14" x14ac:dyDescent="0.25">
      <c r="A81" s="114">
        <v>44294</v>
      </c>
      <c r="B81" s="105" t="s">
        <v>31</v>
      </c>
      <c r="C81" s="200">
        <v>7</v>
      </c>
      <c r="D81" s="200" t="s">
        <v>9</v>
      </c>
      <c r="E81" s="200">
        <v>90</v>
      </c>
      <c r="F81" s="200">
        <v>3</v>
      </c>
      <c r="G81" s="201" t="s">
        <v>9</v>
      </c>
      <c r="H81" s="201" t="s">
        <v>9</v>
      </c>
      <c r="I81" s="200">
        <v>2</v>
      </c>
      <c r="J81" s="200" t="s">
        <v>9</v>
      </c>
      <c r="K81" s="201"/>
      <c r="L81" s="201"/>
      <c r="M81" s="201"/>
      <c r="N81" s="201">
        <f t="shared" si="2"/>
        <v>102</v>
      </c>
    </row>
    <row r="82" spans="1:14" x14ac:dyDescent="0.25">
      <c r="A82" s="114">
        <v>44295</v>
      </c>
      <c r="B82" s="105" t="s">
        <v>32</v>
      </c>
      <c r="C82" s="200">
        <v>359</v>
      </c>
      <c r="D82" s="200" t="s">
        <v>9</v>
      </c>
      <c r="E82" s="200" t="s">
        <v>9</v>
      </c>
      <c r="F82" s="200" t="s">
        <v>9</v>
      </c>
      <c r="G82" s="201" t="s">
        <v>9</v>
      </c>
      <c r="H82" s="201" t="s">
        <v>9</v>
      </c>
      <c r="I82" s="200">
        <v>54</v>
      </c>
      <c r="J82" s="200" t="s">
        <v>9</v>
      </c>
      <c r="K82" s="201"/>
      <c r="L82" s="201"/>
      <c r="M82" s="201"/>
      <c r="N82" s="201">
        <f t="shared" si="2"/>
        <v>413</v>
      </c>
    </row>
    <row r="83" spans="1:14" x14ac:dyDescent="0.25">
      <c r="A83" s="114">
        <v>44296</v>
      </c>
      <c r="B83" s="105" t="s">
        <v>33</v>
      </c>
      <c r="C83" s="200">
        <v>88</v>
      </c>
      <c r="D83" s="200">
        <v>242</v>
      </c>
      <c r="E83" s="200">
        <v>887</v>
      </c>
      <c r="F83" s="200">
        <v>46</v>
      </c>
      <c r="G83" s="201" t="s">
        <v>9</v>
      </c>
      <c r="H83" s="201" t="s">
        <v>9</v>
      </c>
      <c r="I83" s="200">
        <v>9</v>
      </c>
      <c r="J83" s="200" t="s">
        <v>9</v>
      </c>
      <c r="K83" s="201"/>
      <c r="L83" s="201"/>
      <c r="M83" s="201"/>
      <c r="N83" s="201">
        <f t="shared" si="2"/>
        <v>1272</v>
      </c>
    </row>
    <row r="84" spans="1:14" x14ac:dyDescent="0.25">
      <c r="A84" s="114">
        <v>44297</v>
      </c>
      <c r="B84" s="105" t="s">
        <v>34</v>
      </c>
      <c r="C84" s="200">
        <v>27</v>
      </c>
      <c r="D84" s="200">
        <v>58</v>
      </c>
      <c r="E84" s="200">
        <v>29</v>
      </c>
      <c r="F84" s="200">
        <v>1</v>
      </c>
      <c r="G84" s="201" t="s">
        <v>9</v>
      </c>
      <c r="H84" s="201" t="s">
        <v>9</v>
      </c>
      <c r="I84" s="200" t="s">
        <v>9</v>
      </c>
      <c r="J84" s="200" t="s">
        <v>9</v>
      </c>
      <c r="K84" s="201"/>
      <c r="L84" s="201"/>
      <c r="M84" s="201"/>
      <c r="N84" s="201">
        <f t="shared" si="2"/>
        <v>115</v>
      </c>
    </row>
    <row r="85" spans="1:14" x14ac:dyDescent="0.25">
      <c r="A85" s="114">
        <v>44298</v>
      </c>
      <c r="B85" s="105" t="s">
        <v>35</v>
      </c>
      <c r="C85" s="200">
        <v>73</v>
      </c>
      <c r="D85" s="200">
        <v>108</v>
      </c>
      <c r="E85" s="200">
        <v>150</v>
      </c>
      <c r="F85" s="200">
        <v>7</v>
      </c>
      <c r="G85" s="201" t="s">
        <v>9</v>
      </c>
      <c r="H85" s="201" t="s">
        <v>9</v>
      </c>
      <c r="I85" s="200" t="s">
        <v>9</v>
      </c>
      <c r="J85" s="200" t="s">
        <v>9</v>
      </c>
      <c r="K85" s="201"/>
      <c r="L85" s="201"/>
      <c r="M85" s="201"/>
      <c r="N85" s="201">
        <f t="shared" si="2"/>
        <v>338</v>
      </c>
    </row>
    <row r="86" spans="1:14" x14ac:dyDescent="0.25">
      <c r="A86" s="114">
        <v>44299</v>
      </c>
      <c r="B86" s="105" t="s">
        <v>36</v>
      </c>
      <c r="C86" s="200" t="s">
        <v>9</v>
      </c>
      <c r="D86" s="200">
        <v>2</v>
      </c>
      <c r="E86" s="200">
        <v>256</v>
      </c>
      <c r="F86" s="200" t="s">
        <v>9</v>
      </c>
      <c r="G86" s="201" t="s">
        <v>9</v>
      </c>
      <c r="H86" s="201" t="s">
        <v>9</v>
      </c>
      <c r="I86" s="200" t="s">
        <v>9</v>
      </c>
      <c r="J86" s="200" t="s">
        <v>9</v>
      </c>
      <c r="K86" s="201"/>
      <c r="L86" s="201"/>
      <c r="M86" s="201"/>
      <c r="N86" s="201">
        <f t="shared" si="2"/>
        <v>258</v>
      </c>
    </row>
    <row r="87" spans="1:14" x14ac:dyDescent="0.25">
      <c r="A87" s="114">
        <v>44299</v>
      </c>
      <c r="B87" s="105" t="s">
        <v>37</v>
      </c>
      <c r="C87" s="200" t="s">
        <v>9</v>
      </c>
      <c r="D87" s="200">
        <v>1</v>
      </c>
      <c r="E87" s="200">
        <v>38</v>
      </c>
      <c r="F87" s="200" t="s">
        <v>9</v>
      </c>
      <c r="G87" s="201" t="s">
        <v>9</v>
      </c>
      <c r="H87" s="201" t="s">
        <v>9</v>
      </c>
      <c r="I87" s="200" t="s">
        <v>9</v>
      </c>
      <c r="J87" s="200" t="s">
        <v>9</v>
      </c>
      <c r="K87" s="201"/>
      <c r="L87" s="201"/>
      <c r="M87" s="201"/>
      <c r="N87" s="201">
        <f t="shared" si="2"/>
        <v>39</v>
      </c>
    </row>
    <row r="88" spans="1:14" x14ac:dyDescent="0.25">
      <c r="A88" s="114">
        <v>44300</v>
      </c>
      <c r="B88" s="105" t="s">
        <v>38</v>
      </c>
      <c r="C88" s="200" t="s">
        <v>9</v>
      </c>
      <c r="D88" s="200" t="s">
        <v>9</v>
      </c>
      <c r="E88" s="200" t="s">
        <v>9</v>
      </c>
      <c r="F88" s="200" t="s">
        <v>9</v>
      </c>
      <c r="G88" s="201" t="s">
        <v>9</v>
      </c>
      <c r="H88" s="201" t="s">
        <v>9</v>
      </c>
      <c r="I88" s="200" t="s">
        <v>9</v>
      </c>
      <c r="J88" s="200" t="s">
        <v>9</v>
      </c>
      <c r="K88" s="201"/>
      <c r="L88" s="201"/>
      <c r="M88" s="201"/>
      <c r="N88" s="201">
        <f t="shared" si="2"/>
        <v>0</v>
      </c>
    </row>
    <row r="89" spans="1:14" x14ac:dyDescent="0.25">
      <c r="A89" s="114">
        <v>44301</v>
      </c>
      <c r="B89" s="105" t="s">
        <v>39</v>
      </c>
      <c r="C89" s="200" t="s">
        <v>9</v>
      </c>
      <c r="D89" s="200" t="s">
        <v>9</v>
      </c>
      <c r="E89" s="200" t="s">
        <v>9</v>
      </c>
      <c r="F89" s="200" t="s">
        <v>9</v>
      </c>
      <c r="G89" s="201" t="s">
        <v>9</v>
      </c>
      <c r="H89" s="201" t="s">
        <v>9</v>
      </c>
      <c r="I89" s="200" t="s">
        <v>9</v>
      </c>
      <c r="J89" s="200" t="s">
        <v>9</v>
      </c>
      <c r="K89" s="201"/>
      <c r="L89" s="201"/>
      <c r="M89" s="201"/>
      <c r="N89" s="201">
        <f t="shared" si="2"/>
        <v>0</v>
      </c>
    </row>
    <row r="90" spans="1:14" x14ac:dyDescent="0.25">
      <c r="A90" s="114">
        <v>44302</v>
      </c>
      <c r="B90" s="105" t="s">
        <v>40</v>
      </c>
      <c r="C90" s="200" t="s">
        <v>9</v>
      </c>
      <c r="D90" s="200" t="s">
        <v>9</v>
      </c>
      <c r="E90" s="200" t="s">
        <v>9</v>
      </c>
      <c r="F90" s="200" t="s">
        <v>9</v>
      </c>
      <c r="G90" s="201" t="s">
        <v>9</v>
      </c>
      <c r="H90" s="201" t="s">
        <v>9</v>
      </c>
      <c r="I90" s="200" t="s">
        <v>9</v>
      </c>
      <c r="J90" s="200" t="s">
        <v>9</v>
      </c>
      <c r="K90" s="201"/>
      <c r="L90" s="201"/>
      <c r="M90" s="201"/>
      <c r="N90" s="201">
        <f t="shared" si="2"/>
        <v>0</v>
      </c>
    </row>
    <row r="91" spans="1:14" x14ac:dyDescent="0.25">
      <c r="A91" s="114">
        <v>44299</v>
      </c>
      <c r="B91" s="105" t="s">
        <v>41</v>
      </c>
      <c r="C91" s="200">
        <v>16</v>
      </c>
      <c r="D91" s="200">
        <v>422</v>
      </c>
      <c r="E91" s="200">
        <v>424</v>
      </c>
      <c r="F91" s="200">
        <v>41</v>
      </c>
      <c r="G91" s="201" t="s">
        <v>9</v>
      </c>
      <c r="H91" s="201" t="s">
        <v>9</v>
      </c>
      <c r="I91" s="200">
        <v>61</v>
      </c>
      <c r="J91" s="200" t="s">
        <v>9</v>
      </c>
      <c r="K91" s="201"/>
      <c r="L91" s="201"/>
      <c r="M91" s="201"/>
      <c r="N91" s="201">
        <f t="shared" si="2"/>
        <v>964</v>
      </c>
    </row>
    <row r="92" spans="1:14" s="116" customFormat="1" x14ac:dyDescent="0.25">
      <c r="A92" s="143">
        <v>44300</v>
      </c>
      <c r="B92" s="122" t="s">
        <v>42</v>
      </c>
      <c r="C92" s="202">
        <v>1022</v>
      </c>
      <c r="D92" s="199">
        <v>1430</v>
      </c>
      <c r="E92" s="199">
        <v>3309</v>
      </c>
      <c r="F92" s="199">
        <v>158</v>
      </c>
      <c r="G92" s="202" t="s">
        <v>9</v>
      </c>
      <c r="H92" s="202" t="s">
        <v>9</v>
      </c>
      <c r="I92" s="199">
        <v>218</v>
      </c>
      <c r="J92" s="199" t="s">
        <v>9</v>
      </c>
      <c r="K92" s="199"/>
      <c r="L92" s="199"/>
      <c r="M92" s="199"/>
      <c r="N92" s="123">
        <f t="shared" si="2"/>
        <v>6137</v>
      </c>
    </row>
    <row r="93" spans="1:14" x14ac:dyDescent="0.25">
      <c r="A93" s="114">
        <v>44317</v>
      </c>
      <c r="B93" s="105" t="s">
        <v>26</v>
      </c>
      <c r="C93" s="201">
        <v>272</v>
      </c>
      <c r="D93" s="201">
        <v>319</v>
      </c>
      <c r="E93" s="201">
        <v>408</v>
      </c>
      <c r="F93" s="201">
        <v>34</v>
      </c>
      <c r="G93" s="201" t="s">
        <v>9</v>
      </c>
      <c r="H93" s="201" t="s">
        <v>9</v>
      </c>
      <c r="I93" s="201" t="s">
        <v>9</v>
      </c>
      <c r="J93" s="200" t="s">
        <v>9</v>
      </c>
      <c r="K93" s="201" t="s">
        <v>9</v>
      </c>
      <c r="L93" s="201"/>
      <c r="M93" s="201"/>
      <c r="N93" s="201">
        <v>1033</v>
      </c>
    </row>
    <row r="94" spans="1:14" x14ac:dyDescent="0.25">
      <c r="A94" s="114">
        <v>44318</v>
      </c>
      <c r="B94" s="105" t="s">
        <v>27</v>
      </c>
      <c r="C94" s="200">
        <v>124</v>
      </c>
      <c r="D94" s="200">
        <v>79</v>
      </c>
      <c r="E94" s="200">
        <v>552</v>
      </c>
      <c r="F94" s="200">
        <v>44</v>
      </c>
      <c r="G94" s="201" t="s">
        <v>9</v>
      </c>
      <c r="H94" s="201" t="s">
        <v>9</v>
      </c>
      <c r="I94" s="200">
        <v>105</v>
      </c>
      <c r="J94" s="200" t="s">
        <v>9</v>
      </c>
      <c r="K94" s="200" t="s">
        <v>9</v>
      </c>
      <c r="L94" s="200"/>
      <c r="M94" s="200"/>
      <c r="N94" s="200">
        <v>904</v>
      </c>
    </row>
    <row r="95" spans="1:14" x14ac:dyDescent="0.25">
      <c r="A95" s="114">
        <v>44319</v>
      </c>
      <c r="B95" s="105" t="s">
        <v>28</v>
      </c>
      <c r="C95" s="200">
        <v>8</v>
      </c>
      <c r="D95" s="200">
        <v>15</v>
      </c>
      <c r="E95" s="200">
        <v>19</v>
      </c>
      <c r="F95" s="200" t="s">
        <v>9</v>
      </c>
      <c r="G95" s="201" t="s">
        <v>9</v>
      </c>
      <c r="H95" s="201" t="s">
        <v>9</v>
      </c>
      <c r="I95" s="200" t="s">
        <v>9</v>
      </c>
      <c r="J95" s="200" t="s">
        <v>9</v>
      </c>
      <c r="K95" s="200" t="s">
        <v>9</v>
      </c>
      <c r="L95" s="200"/>
      <c r="M95" s="200"/>
      <c r="N95" s="200">
        <v>42</v>
      </c>
    </row>
    <row r="96" spans="1:14" x14ac:dyDescent="0.25">
      <c r="A96" s="114">
        <v>44318</v>
      </c>
      <c r="B96" s="105" t="s">
        <v>29</v>
      </c>
      <c r="C96" s="200" t="s">
        <v>9</v>
      </c>
      <c r="D96" s="200" t="s">
        <v>9</v>
      </c>
      <c r="E96" s="200" t="s">
        <v>9</v>
      </c>
      <c r="F96" s="200" t="s">
        <v>9</v>
      </c>
      <c r="G96" s="201" t="s">
        <v>9</v>
      </c>
      <c r="H96" s="201" t="s">
        <v>9</v>
      </c>
      <c r="I96" s="200" t="s">
        <v>9</v>
      </c>
      <c r="J96" s="200" t="s">
        <v>9</v>
      </c>
      <c r="K96" s="200" t="s">
        <v>9</v>
      </c>
      <c r="L96" s="200"/>
      <c r="M96" s="200"/>
      <c r="N96" s="200" t="s">
        <v>9</v>
      </c>
    </row>
    <row r="97" spans="1:14" x14ac:dyDescent="0.25">
      <c r="A97" s="114">
        <v>44319</v>
      </c>
      <c r="B97" s="105" t="s">
        <v>30</v>
      </c>
      <c r="C97" s="200">
        <v>47</v>
      </c>
      <c r="D97" s="200">
        <v>388</v>
      </c>
      <c r="E97" s="200">
        <v>745</v>
      </c>
      <c r="F97" s="200">
        <v>21</v>
      </c>
      <c r="G97" s="201" t="s">
        <v>9</v>
      </c>
      <c r="H97" s="201" t="s">
        <v>9</v>
      </c>
      <c r="I97" s="200">
        <v>4</v>
      </c>
      <c r="J97" s="200" t="s">
        <v>9</v>
      </c>
      <c r="K97" s="200" t="s">
        <v>9</v>
      </c>
      <c r="L97" s="200"/>
      <c r="M97" s="200"/>
      <c r="N97" s="200">
        <v>1205</v>
      </c>
    </row>
    <row r="98" spans="1:14" x14ac:dyDescent="0.25">
      <c r="A98" s="114">
        <v>44320</v>
      </c>
      <c r="B98" s="105" t="s">
        <v>31</v>
      </c>
      <c r="C98" s="200">
        <v>8</v>
      </c>
      <c r="D98" s="200">
        <v>68</v>
      </c>
      <c r="E98" s="200">
        <v>144</v>
      </c>
      <c r="F98" s="200">
        <v>2</v>
      </c>
      <c r="G98" s="201" t="s">
        <v>9</v>
      </c>
      <c r="H98" s="201" t="s">
        <v>9</v>
      </c>
      <c r="I98" s="200">
        <v>146</v>
      </c>
      <c r="J98" s="200" t="s">
        <v>9</v>
      </c>
      <c r="K98" s="200" t="s">
        <v>9</v>
      </c>
      <c r="L98" s="200"/>
      <c r="M98" s="200"/>
      <c r="N98" s="200">
        <v>368</v>
      </c>
    </row>
    <row r="99" spans="1:14" x14ac:dyDescent="0.25">
      <c r="A99" s="114">
        <v>44321</v>
      </c>
      <c r="B99" s="105" t="s">
        <v>32</v>
      </c>
      <c r="C99" s="200">
        <v>330</v>
      </c>
      <c r="D99" s="200" t="s">
        <v>9</v>
      </c>
      <c r="E99" s="200" t="s">
        <v>9</v>
      </c>
      <c r="F99" s="200" t="s">
        <v>9</v>
      </c>
      <c r="G99" s="201" t="s">
        <v>9</v>
      </c>
      <c r="H99" s="201" t="s">
        <v>9</v>
      </c>
      <c r="I99" s="200" t="s">
        <v>9</v>
      </c>
      <c r="J99" s="200" t="s">
        <v>9</v>
      </c>
      <c r="K99" s="200" t="s">
        <v>9</v>
      </c>
      <c r="L99" s="200"/>
      <c r="M99" s="200"/>
      <c r="N99" s="200">
        <v>330</v>
      </c>
    </row>
    <row r="100" spans="1:14" x14ac:dyDescent="0.25">
      <c r="A100" s="114">
        <v>44322</v>
      </c>
      <c r="B100" s="105" t="s">
        <v>33</v>
      </c>
      <c r="C100" s="200">
        <v>70</v>
      </c>
      <c r="D100" s="200">
        <v>249</v>
      </c>
      <c r="E100" s="200">
        <v>833</v>
      </c>
      <c r="F100" s="200">
        <v>26</v>
      </c>
      <c r="G100" s="201" t="s">
        <v>9</v>
      </c>
      <c r="H100" s="201" t="s">
        <v>9</v>
      </c>
      <c r="I100" s="200">
        <v>11</v>
      </c>
      <c r="J100" s="200" t="s">
        <v>9</v>
      </c>
      <c r="K100" s="200">
        <v>61</v>
      </c>
      <c r="L100" s="200"/>
      <c r="M100" s="200"/>
      <c r="N100" s="200">
        <v>1189</v>
      </c>
    </row>
    <row r="101" spans="1:14" x14ac:dyDescent="0.25">
      <c r="A101" s="114">
        <v>44323</v>
      </c>
      <c r="B101" s="105" t="s">
        <v>34</v>
      </c>
      <c r="C101" s="200">
        <v>33</v>
      </c>
      <c r="D101" s="200">
        <v>76</v>
      </c>
      <c r="E101" s="200">
        <v>33</v>
      </c>
      <c r="F101" s="200">
        <v>2</v>
      </c>
      <c r="G101" s="201" t="s">
        <v>9</v>
      </c>
      <c r="H101" s="201" t="s">
        <v>9</v>
      </c>
      <c r="I101" s="200">
        <v>3</v>
      </c>
      <c r="J101" s="200" t="s">
        <v>9</v>
      </c>
      <c r="K101" s="200" t="s">
        <v>9</v>
      </c>
      <c r="L101" s="200"/>
      <c r="M101" s="200"/>
      <c r="N101" s="200">
        <v>147</v>
      </c>
    </row>
    <row r="102" spans="1:14" x14ac:dyDescent="0.25">
      <c r="A102" s="114">
        <v>44324</v>
      </c>
      <c r="B102" s="105" t="s">
        <v>35</v>
      </c>
      <c r="C102" s="200">
        <v>91</v>
      </c>
      <c r="D102" s="200">
        <v>156</v>
      </c>
      <c r="E102" s="200">
        <v>159</v>
      </c>
      <c r="F102" s="200">
        <v>10</v>
      </c>
      <c r="G102" s="201" t="s">
        <v>9</v>
      </c>
      <c r="H102" s="201" t="s">
        <v>9</v>
      </c>
      <c r="I102" s="200" t="s">
        <v>9</v>
      </c>
      <c r="J102" s="200" t="s">
        <v>9</v>
      </c>
      <c r="K102" s="200" t="s">
        <v>9</v>
      </c>
      <c r="L102" s="200"/>
      <c r="M102" s="200"/>
      <c r="N102" s="200">
        <v>416</v>
      </c>
    </row>
    <row r="103" spans="1:14" x14ac:dyDescent="0.25">
      <c r="A103" s="114">
        <v>44325</v>
      </c>
      <c r="B103" s="105" t="s">
        <v>36</v>
      </c>
      <c r="C103" s="200" t="s">
        <v>9</v>
      </c>
      <c r="D103" s="200" t="s">
        <v>9</v>
      </c>
      <c r="E103" s="200">
        <v>286</v>
      </c>
      <c r="F103" s="200" t="s">
        <v>9</v>
      </c>
      <c r="G103" s="201" t="s">
        <v>9</v>
      </c>
      <c r="H103" s="201" t="s">
        <v>9</v>
      </c>
      <c r="I103" s="200" t="s">
        <v>9</v>
      </c>
      <c r="J103" s="200" t="s">
        <v>9</v>
      </c>
      <c r="K103" s="200" t="s">
        <v>9</v>
      </c>
      <c r="L103" s="200"/>
      <c r="M103" s="200"/>
      <c r="N103" s="200">
        <v>286</v>
      </c>
    </row>
    <row r="104" spans="1:14" x14ac:dyDescent="0.25">
      <c r="A104" s="114">
        <v>44325</v>
      </c>
      <c r="B104" s="105" t="s">
        <v>37</v>
      </c>
      <c r="C104" s="200" t="s">
        <v>9</v>
      </c>
      <c r="D104" s="200" t="s">
        <v>9</v>
      </c>
      <c r="E104" s="200">
        <v>94</v>
      </c>
      <c r="F104" s="200" t="s">
        <v>9</v>
      </c>
      <c r="G104" s="201" t="s">
        <v>9</v>
      </c>
      <c r="H104" s="201" t="s">
        <v>9</v>
      </c>
      <c r="I104" s="200" t="s">
        <v>9</v>
      </c>
      <c r="J104" s="200" t="s">
        <v>9</v>
      </c>
      <c r="K104" s="200" t="s">
        <v>9</v>
      </c>
      <c r="L104" s="200"/>
      <c r="M104" s="200"/>
      <c r="N104" s="200">
        <v>94</v>
      </c>
    </row>
    <row r="105" spans="1:14" x14ac:dyDescent="0.25">
      <c r="A105" s="114">
        <v>44326</v>
      </c>
      <c r="B105" s="105" t="s">
        <v>38</v>
      </c>
      <c r="C105" s="200" t="s">
        <v>9</v>
      </c>
      <c r="D105" s="200" t="s">
        <v>9</v>
      </c>
      <c r="E105" s="200" t="s">
        <v>9</v>
      </c>
      <c r="F105" s="200" t="s">
        <v>9</v>
      </c>
      <c r="G105" s="201" t="s">
        <v>9</v>
      </c>
      <c r="H105" s="201" t="s">
        <v>9</v>
      </c>
      <c r="I105" s="200" t="s">
        <v>9</v>
      </c>
      <c r="J105" s="200" t="s">
        <v>9</v>
      </c>
      <c r="K105" s="200" t="s">
        <v>9</v>
      </c>
      <c r="L105" s="200"/>
      <c r="M105" s="200"/>
      <c r="N105" s="200" t="s">
        <v>9</v>
      </c>
    </row>
    <row r="106" spans="1:14" x14ac:dyDescent="0.25">
      <c r="A106" s="114">
        <v>44327</v>
      </c>
      <c r="B106" s="105" t="s">
        <v>39</v>
      </c>
      <c r="C106" s="200" t="s">
        <v>9</v>
      </c>
      <c r="D106" s="200" t="s">
        <v>9</v>
      </c>
      <c r="E106" s="200" t="s">
        <v>9</v>
      </c>
      <c r="F106" s="200" t="s">
        <v>9</v>
      </c>
      <c r="G106" s="201" t="s">
        <v>9</v>
      </c>
      <c r="H106" s="201" t="s">
        <v>9</v>
      </c>
      <c r="I106" s="200" t="s">
        <v>9</v>
      </c>
      <c r="J106" s="200" t="s">
        <v>9</v>
      </c>
      <c r="K106" s="200" t="s">
        <v>9</v>
      </c>
      <c r="L106" s="200"/>
      <c r="M106" s="200"/>
      <c r="N106" s="200" t="s">
        <v>9</v>
      </c>
    </row>
    <row r="107" spans="1:14" x14ac:dyDescent="0.25">
      <c r="A107" s="114">
        <v>44328</v>
      </c>
      <c r="B107" s="105" t="s">
        <v>40</v>
      </c>
      <c r="C107" s="200" t="s">
        <v>9</v>
      </c>
      <c r="D107" s="200" t="s">
        <v>9</v>
      </c>
      <c r="E107" s="200" t="s">
        <v>9</v>
      </c>
      <c r="F107" s="200" t="s">
        <v>9</v>
      </c>
      <c r="G107" s="201" t="s">
        <v>9</v>
      </c>
      <c r="H107" s="201" t="s">
        <v>9</v>
      </c>
      <c r="I107" s="200" t="s">
        <v>9</v>
      </c>
      <c r="J107" s="200" t="s">
        <v>9</v>
      </c>
      <c r="K107" s="200" t="s">
        <v>9</v>
      </c>
      <c r="L107" s="200"/>
      <c r="M107" s="200"/>
      <c r="N107" s="200"/>
    </row>
    <row r="108" spans="1:14" x14ac:dyDescent="0.25">
      <c r="A108" s="114">
        <v>44329</v>
      </c>
      <c r="B108" s="105" t="s">
        <v>41</v>
      </c>
      <c r="C108" s="200">
        <v>21</v>
      </c>
      <c r="D108" s="200">
        <v>788</v>
      </c>
      <c r="E108" s="200">
        <v>362</v>
      </c>
      <c r="F108" s="200">
        <v>20</v>
      </c>
      <c r="G108" s="201" t="s">
        <v>9</v>
      </c>
      <c r="H108" s="201" t="s">
        <v>9</v>
      </c>
      <c r="I108" s="200">
        <v>3</v>
      </c>
      <c r="J108" s="200" t="s">
        <v>9</v>
      </c>
      <c r="K108" s="200" t="s">
        <v>9</v>
      </c>
      <c r="L108" s="200"/>
      <c r="M108" s="200"/>
      <c r="N108" s="200">
        <v>1194</v>
      </c>
    </row>
    <row r="109" spans="1:14" s="116" customFormat="1" x14ac:dyDescent="0.25">
      <c r="A109" s="143">
        <v>44330</v>
      </c>
      <c r="B109" s="122" t="s">
        <v>42</v>
      </c>
      <c r="C109" s="202">
        <v>1004</v>
      </c>
      <c r="D109" s="199">
        <v>2138</v>
      </c>
      <c r="E109" s="199">
        <v>3035</v>
      </c>
      <c r="F109" s="199">
        <v>159</v>
      </c>
      <c r="G109" s="202" t="s">
        <v>9</v>
      </c>
      <c r="H109" s="202" t="s">
        <v>9</v>
      </c>
      <c r="I109" s="199">
        <v>266</v>
      </c>
      <c r="J109" s="199" t="s">
        <v>9</v>
      </c>
      <c r="K109" s="199">
        <f>+K100</f>
        <v>61</v>
      </c>
      <c r="L109" s="199"/>
      <c r="M109" s="199"/>
      <c r="N109" s="199">
        <f>SUM(C109:K109)</f>
        <v>6663</v>
      </c>
    </row>
    <row r="110" spans="1:14" x14ac:dyDescent="0.25">
      <c r="A110" s="114">
        <v>44348</v>
      </c>
      <c r="B110" s="105" t="s">
        <v>26</v>
      </c>
      <c r="C110" s="201">
        <v>294</v>
      </c>
      <c r="D110" s="201">
        <v>461</v>
      </c>
      <c r="E110" s="201">
        <v>493</v>
      </c>
      <c r="F110" s="201">
        <v>24</v>
      </c>
      <c r="G110" s="200" t="s">
        <v>9</v>
      </c>
      <c r="H110" s="201" t="s">
        <v>9</v>
      </c>
      <c r="I110" s="201">
        <v>36</v>
      </c>
      <c r="J110" s="200" t="s">
        <v>9</v>
      </c>
      <c r="K110" s="201">
        <v>2799</v>
      </c>
      <c r="L110" s="201"/>
      <c r="M110" s="201"/>
      <c r="N110" s="201">
        <v>1308</v>
      </c>
    </row>
    <row r="111" spans="1:14" x14ac:dyDescent="0.25">
      <c r="A111" s="114">
        <v>44349</v>
      </c>
      <c r="B111" s="105" t="s">
        <v>27</v>
      </c>
      <c r="C111" s="200">
        <v>151</v>
      </c>
      <c r="D111" s="200">
        <v>125</v>
      </c>
      <c r="E111" s="200">
        <v>548</v>
      </c>
      <c r="F111" s="200">
        <v>56</v>
      </c>
      <c r="G111" s="201" t="s">
        <v>9</v>
      </c>
      <c r="H111" s="201" t="s">
        <v>9</v>
      </c>
      <c r="I111" s="200">
        <v>169</v>
      </c>
      <c r="J111" s="200" t="s">
        <v>9</v>
      </c>
      <c r="K111" s="200" t="s">
        <v>9</v>
      </c>
      <c r="L111" s="200"/>
      <c r="M111" s="200"/>
      <c r="N111" s="200">
        <v>1409</v>
      </c>
    </row>
    <row r="112" spans="1:14" x14ac:dyDescent="0.25">
      <c r="A112" s="114">
        <v>44350</v>
      </c>
      <c r="B112" s="105" t="s">
        <v>28</v>
      </c>
      <c r="C112" s="200">
        <v>14</v>
      </c>
      <c r="D112" s="200">
        <v>14</v>
      </c>
      <c r="E112" s="200">
        <v>6</v>
      </c>
      <c r="F112" s="200" t="s">
        <v>9</v>
      </c>
      <c r="G112" s="201" t="s">
        <v>9</v>
      </c>
      <c r="H112" s="201" t="s">
        <v>9</v>
      </c>
      <c r="I112" s="200" t="s">
        <v>9</v>
      </c>
      <c r="J112" s="200" t="s">
        <v>9</v>
      </c>
      <c r="K112" s="200" t="s">
        <v>9</v>
      </c>
      <c r="L112" s="200"/>
      <c r="M112" s="200"/>
      <c r="N112" s="200">
        <v>34</v>
      </c>
    </row>
    <row r="113" spans="1:14" x14ac:dyDescent="0.25">
      <c r="A113" s="114">
        <v>44351</v>
      </c>
      <c r="B113" s="105" t="s">
        <v>29</v>
      </c>
      <c r="C113" s="200">
        <v>4</v>
      </c>
      <c r="D113" s="200" t="s">
        <v>9</v>
      </c>
      <c r="E113" s="200">
        <v>4</v>
      </c>
      <c r="F113" s="200" t="s">
        <v>9</v>
      </c>
      <c r="G113" s="201" t="s">
        <v>9</v>
      </c>
      <c r="H113" s="201" t="s">
        <v>9</v>
      </c>
      <c r="I113" s="200" t="s">
        <v>9</v>
      </c>
      <c r="J113" s="200" t="s">
        <v>9</v>
      </c>
      <c r="K113" s="200" t="s">
        <v>9</v>
      </c>
      <c r="L113" s="200"/>
      <c r="M113" s="200"/>
      <c r="N113" s="200">
        <v>8</v>
      </c>
    </row>
    <row r="114" spans="1:14" x14ac:dyDescent="0.25">
      <c r="A114" s="114">
        <v>44352</v>
      </c>
      <c r="B114" s="105" t="s">
        <v>30</v>
      </c>
      <c r="C114" s="200">
        <v>36</v>
      </c>
      <c r="D114" s="200">
        <v>617</v>
      </c>
      <c r="E114" s="200">
        <v>1028</v>
      </c>
      <c r="F114" s="200">
        <v>18</v>
      </c>
      <c r="G114" s="201" t="s">
        <v>9</v>
      </c>
      <c r="H114" s="201" t="s">
        <v>9</v>
      </c>
      <c r="I114" s="200">
        <v>31</v>
      </c>
      <c r="J114" s="200" t="s">
        <v>9</v>
      </c>
      <c r="K114" s="200" t="s">
        <v>9</v>
      </c>
      <c r="L114" s="200"/>
      <c r="M114" s="200"/>
      <c r="N114" s="200">
        <v>1730</v>
      </c>
    </row>
    <row r="115" spans="1:14" x14ac:dyDescent="0.25">
      <c r="A115" s="114">
        <v>44353</v>
      </c>
      <c r="B115" s="105" t="s">
        <v>31</v>
      </c>
      <c r="C115" s="200">
        <v>12</v>
      </c>
      <c r="D115" s="200">
        <v>84</v>
      </c>
      <c r="E115" s="200">
        <v>143</v>
      </c>
      <c r="F115" s="200">
        <v>5</v>
      </c>
      <c r="G115" s="201" t="s">
        <v>9</v>
      </c>
      <c r="H115" s="201" t="s">
        <v>9</v>
      </c>
      <c r="I115" s="200">
        <v>86</v>
      </c>
      <c r="J115" s="200" t="s">
        <v>9</v>
      </c>
      <c r="K115" s="200">
        <v>109</v>
      </c>
      <c r="L115" s="200"/>
      <c r="M115" s="200"/>
      <c r="N115" s="200">
        <v>330</v>
      </c>
    </row>
    <row r="116" spans="1:14" x14ac:dyDescent="0.25">
      <c r="A116" s="114">
        <v>44352</v>
      </c>
      <c r="B116" s="105" t="s">
        <v>32</v>
      </c>
      <c r="C116" s="200">
        <v>262</v>
      </c>
      <c r="D116" s="200" t="s">
        <v>9</v>
      </c>
      <c r="E116" s="200" t="s">
        <v>9</v>
      </c>
      <c r="F116" s="200" t="s">
        <v>9</v>
      </c>
      <c r="G116" s="201" t="s">
        <v>9</v>
      </c>
      <c r="H116" s="201" t="s">
        <v>9</v>
      </c>
      <c r="I116" s="200" t="s">
        <v>9</v>
      </c>
      <c r="J116" s="200" t="s">
        <v>9</v>
      </c>
      <c r="K116" s="200" t="s">
        <v>9</v>
      </c>
      <c r="L116" s="200"/>
      <c r="M116" s="200"/>
      <c r="N116" s="200">
        <v>262</v>
      </c>
    </row>
    <row r="117" spans="1:14" x14ac:dyDescent="0.25">
      <c r="A117" s="114">
        <v>44353</v>
      </c>
      <c r="B117" s="105" t="s">
        <v>33</v>
      </c>
      <c r="C117" s="200">
        <v>70</v>
      </c>
      <c r="D117" s="200">
        <v>204</v>
      </c>
      <c r="E117" s="200">
        <v>786</v>
      </c>
      <c r="F117" s="200">
        <v>24</v>
      </c>
      <c r="G117" s="201" t="s">
        <v>9</v>
      </c>
      <c r="H117" s="201" t="s">
        <v>9</v>
      </c>
      <c r="I117" s="200">
        <v>23</v>
      </c>
      <c r="J117" s="200" t="s">
        <v>9</v>
      </c>
      <c r="K117" s="200" t="s">
        <v>9</v>
      </c>
      <c r="L117" s="200"/>
      <c r="M117" s="200"/>
      <c r="N117" s="200">
        <v>107</v>
      </c>
    </row>
    <row r="118" spans="1:14" x14ac:dyDescent="0.25">
      <c r="A118" s="114">
        <v>44354</v>
      </c>
      <c r="B118" s="105" t="s">
        <v>34</v>
      </c>
      <c r="C118" s="200">
        <v>48</v>
      </c>
      <c r="D118" s="200">
        <v>84</v>
      </c>
      <c r="E118" s="200">
        <v>34</v>
      </c>
      <c r="F118" s="200">
        <v>5</v>
      </c>
      <c r="G118" s="201" t="s">
        <v>9</v>
      </c>
      <c r="H118" s="201" t="s">
        <v>9</v>
      </c>
      <c r="I118" s="200">
        <v>3</v>
      </c>
      <c r="J118" s="200" t="s">
        <v>9</v>
      </c>
      <c r="K118" s="200" t="s">
        <v>9</v>
      </c>
      <c r="L118" s="200"/>
      <c r="M118" s="200"/>
      <c r="N118" s="200">
        <v>174</v>
      </c>
    </row>
    <row r="119" spans="1:14" x14ac:dyDescent="0.25">
      <c r="A119" s="114">
        <v>44355</v>
      </c>
      <c r="B119" s="105" t="s">
        <v>35</v>
      </c>
      <c r="C119" s="200">
        <v>100</v>
      </c>
      <c r="D119" s="200">
        <v>137</v>
      </c>
      <c r="E119" s="200">
        <v>213</v>
      </c>
      <c r="F119" s="200">
        <v>12</v>
      </c>
      <c r="G119" s="201" t="s">
        <v>9</v>
      </c>
      <c r="H119" s="201" t="s">
        <v>9</v>
      </c>
      <c r="I119" s="200">
        <v>2</v>
      </c>
      <c r="J119" s="200" t="s">
        <v>9</v>
      </c>
      <c r="K119" s="200">
        <v>272</v>
      </c>
      <c r="L119" s="200"/>
      <c r="M119" s="200"/>
      <c r="N119" s="200">
        <v>464</v>
      </c>
    </row>
    <row r="120" spans="1:14" x14ac:dyDescent="0.25">
      <c r="A120" s="114">
        <v>44356</v>
      </c>
      <c r="B120" s="105" t="s">
        <v>36</v>
      </c>
      <c r="C120" s="200" t="s">
        <v>9</v>
      </c>
      <c r="D120" s="200" t="s">
        <v>9</v>
      </c>
      <c r="E120" s="200">
        <v>252</v>
      </c>
      <c r="F120" s="200" t="s">
        <v>9</v>
      </c>
      <c r="G120" s="201" t="s">
        <v>9</v>
      </c>
      <c r="H120" s="201" t="s">
        <v>9</v>
      </c>
      <c r="I120" s="200" t="s">
        <v>9</v>
      </c>
      <c r="J120" s="200" t="s">
        <v>9</v>
      </c>
      <c r="K120" s="200" t="s">
        <v>9</v>
      </c>
      <c r="L120" s="200"/>
      <c r="M120" s="200"/>
      <c r="N120" s="200">
        <v>252</v>
      </c>
    </row>
    <row r="121" spans="1:14" x14ac:dyDescent="0.25">
      <c r="A121" s="114">
        <v>44356</v>
      </c>
      <c r="B121" s="105" t="s">
        <v>37</v>
      </c>
      <c r="C121" s="200" t="s">
        <v>9</v>
      </c>
      <c r="D121" s="200" t="s">
        <v>9</v>
      </c>
      <c r="E121" s="200">
        <v>72</v>
      </c>
      <c r="F121" s="200" t="s">
        <v>9</v>
      </c>
      <c r="G121" s="201" t="s">
        <v>9</v>
      </c>
      <c r="H121" s="201" t="s">
        <v>9</v>
      </c>
      <c r="I121" s="200" t="s">
        <v>9</v>
      </c>
      <c r="J121" s="200" t="s">
        <v>9</v>
      </c>
      <c r="K121" s="200" t="s">
        <v>9</v>
      </c>
      <c r="L121" s="200"/>
      <c r="M121" s="200"/>
      <c r="N121" s="200">
        <v>72</v>
      </c>
    </row>
    <row r="122" spans="1:14" x14ac:dyDescent="0.25">
      <c r="A122" s="114">
        <v>44357</v>
      </c>
      <c r="B122" s="105" t="s">
        <v>38</v>
      </c>
      <c r="C122" s="200" t="s">
        <v>9</v>
      </c>
      <c r="D122" s="200" t="s">
        <v>9</v>
      </c>
      <c r="E122" s="200">
        <v>1</v>
      </c>
      <c r="F122" s="200" t="s">
        <v>9</v>
      </c>
      <c r="G122" s="201" t="s">
        <v>9</v>
      </c>
      <c r="H122" s="201" t="s">
        <v>9</v>
      </c>
      <c r="I122" s="200" t="s">
        <v>9</v>
      </c>
      <c r="J122" s="200" t="s">
        <v>9</v>
      </c>
      <c r="K122" s="200" t="s">
        <v>9</v>
      </c>
      <c r="L122" s="200"/>
      <c r="M122" s="200"/>
      <c r="N122" s="200">
        <v>1</v>
      </c>
    </row>
    <row r="123" spans="1:14" x14ac:dyDescent="0.25">
      <c r="A123" s="114">
        <v>44358</v>
      </c>
      <c r="B123" s="105" t="s">
        <v>39</v>
      </c>
      <c r="C123" s="200" t="s">
        <v>9</v>
      </c>
      <c r="D123" s="200" t="s">
        <v>9</v>
      </c>
      <c r="E123" s="200">
        <v>2</v>
      </c>
      <c r="F123" s="200" t="s">
        <v>9</v>
      </c>
      <c r="G123" s="201" t="s">
        <v>9</v>
      </c>
      <c r="H123" s="201" t="s">
        <v>9</v>
      </c>
      <c r="I123" s="200" t="s">
        <v>9</v>
      </c>
      <c r="J123" s="200" t="s">
        <v>9</v>
      </c>
      <c r="K123" s="200" t="s">
        <v>9</v>
      </c>
      <c r="L123" s="200"/>
      <c r="M123" s="200"/>
      <c r="N123" s="200">
        <v>2</v>
      </c>
    </row>
    <row r="124" spans="1:14" x14ac:dyDescent="0.25">
      <c r="A124" s="114">
        <v>44359</v>
      </c>
      <c r="B124" s="105" t="s">
        <v>43</v>
      </c>
      <c r="C124" s="200" t="s">
        <v>9</v>
      </c>
      <c r="D124" s="200" t="s">
        <v>9</v>
      </c>
      <c r="E124" s="200">
        <v>76</v>
      </c>
      <c r="F124" s="200" t="s">
        <v>9</v>
      </c>
      <c r="G124" s="201" t="s">
        <v>9</v>
      </c>
      <c r="H124" s="201" t="s">
        <v>9</v>
      </c>
      <c r="I124" s="200" t="s">
        <v>9</v>
      </c>
      <c r="J124" s="200" t="s">
        <v>9</v>
      </c>
      <c r="K124" s="200" t="s">
        <v>9</v>
      </c>
      <c r="L124" s="200"/>
      <c r="M124" s="200"/>
      <c r="N124" s="200">
        <v>76</v>
      </c>
    </row>
    <row r="125" spans="1:14" x14ac:dyDescent="0.25">
      <c r="A125" s="114">
        <v>44359</v>
      </c>
      <c r="B125" s="105" t="s">
        <v>40</v>
      </c>
      <c r="C125" s="200" t="s">
        <v>9</v>
      </c>
      <c r="D125" s="200" t="s">
        <v>9</v>
      </c>
      <c r="E125" s="200">
        <v>1</v>
      </c>
      <c r="F125" s="200" t="s">
        <v>9</v>
      </c>
      <c r="G125" s="201" t="s">
        <v>9</v>
      </c>
      <c r="H125" s="201" t="s">
        <v>9</v>
      </c>
      <c r="I125" s="200" t="s">
        <v>9</v>
      </c>
      <c r="J125" s="200" t="s">
        <v>9</v>
      </c>
      <c r="K125" s="200" t="s">
        <v>9</v>
      </c>
      <c r="L125" s="200"/>
      <c r="M125" s="200"/>
      <c r="N125" s="200">
        <v>1</v>
      </c>
    </row>
    <row r="126" spans="1:14" x14ac:dyDescent="0.25">
      <c r="A126" s="114">
        <v>44360</v>
      </c>
      <c r="B126" s="105" t="s">
        <v>41</v>
      </c>
      <c r="C126" s="200">
        <v>23</v>
      </c>
      <c r="D126" s="200">
        <v>841</v>
      </c>
      <c r="E126" s="200" t="s">
        <v>9</v>
      </c>
      <c r="F126" s="200">
        <v>14</v>
      </c>
      <c r="G126" s="201" t="s">
        <v>9</v>
      </c>
      <c r="H126" s="201" t="s">
        <v>9</v>
      </c>
      <c r="I126" s="200">
        <v>13</v>
      </c>
      <c r="J126" s="213" t="s">
        <v>9</v>
      </c>
      <c r="K126" s="200" t="s">
        <v>9</v>
      </c>
      <c r="L126" s="200"/>
      <c r="M126" s="200"/>
      <c r="N126" s="200">
        <v>891</v>
      </c>
    </row>
    <row r="127" spans="1:14" s="116" customFormat="1" x14ac:dyDescent="0.25">
      <c r="A127" s="143">
        <v>44361</v>
      </c>
      <c r="B127" s="122" t="s">
        <v>42</v>
      </c>
      <c r="C127" s="202">
        <v>1014</v>
      </c>
      <c r="D127" s="199">
        <v>2567</v>
      </c>
      <c r="E127" s="199">
        <v>3659</v>
      </c>
      <c r="F127" s="199">
        <v>158</v>
      </c>
      <c r="G127" s="202" t="s">
        <v>9</v>
      </c>
      <c r="H127" s="202" t="s">
        <v>9</v>
      </c>
      <c r="I127" s="199">
        <v>363</v>
      </c>
      <c r="J127" s="199" t="s">
        <v>9</v>
      </c>
      <c r="K127" s="199">
        <f>+K110+K115+K119</f>
        <v>3180</v>
      </c>
      <c r="L127" s="199"/>
      <c r="M127" s="199"/>
      <c r="N127" s="199">
        <f>SUM(C127:K127)</f>
        <v>10941</v>
      </c>
    </row>
    <row r="128" spans="1:14" s="116" customFormat="1" x14ac:dyDescent="0.25">
      <c r="A128" s="318" t="s">
        <v>11</v>
      </c>
      <c r="B128" s="319"/>
      <c r="C128" s="253">
        <f>+C127+C109+C92</f>
        <v>3040</v>
      </c>
      <c r="D128" s="253">
        <f>+D127+D109+D92</f>
        <v>6135</v>
      </c>
      <c r="E128" s="253">
        <f>+E127+E109+E92</f>
        <v>10003</v>
      </c>
      <c r="F128" s="253">
        <f>+F127+F109+F92</f>
        <v>475</v>
      </c>
      <c r="G128" s="253" t="s">
        <v>9</v>
      </c>
      <c r="H128" s="253" t="s">
        <v>9</v>
      </c>
      <c r="I128" s="253">
        <f>+I127+I109+I92</f>
        <v>847</v>
      </c>
      <c r="J128" s="253"/>
      <c r="K128" s="253">
        <f>+L109+K127</f>
        <v>3180</v>
      </c>
      <c r="L128" s="253"/>
      <c r="M128" s="253"/>
      <c r="N128" s="253">
        <f>SUM(C128:K128)</f>
        <v>23680</v>
      </c>
    </row>
    <row r="129" spans="1:14" x14ac:dyDescent="0.25">
      <c r="A129" s="114">
        <v>44378</v>
      </c>
      <c r="B129" s="105" t="s">
        <v>26</v>
      </c>
      <c r="C129" s="201">
        <v>292</v>
      </c>
      <c r="D129" s="201">
        <v>465</v>
      </c>
      <c r="E129" s="201">
        <v>680</v>
      </c>
      <c r="F129" s="201">
        <v>25</v>
      </c>
      <c r="G129" s="201" t="s">
        <v>9</v>
      </c>
      <c r="H129" s="201" t="s">
        <v>9</v>
      </c>
      <c r="I129" s="201">
        <v>29</v>
      </c>
      <c r="J129" s="188" t="s">
        <v>9</v>
      </c>
      <c r="K129" s="201">
        <v>483</v>
      </c>
      <c r="L129" s="201"/>
      <c r="M129" s="201"/>
      <c r="N129" s="201">
        <f>SUM(C129:J129)</f>
        <v>1491</v>
      </c>
    </row>
    <row r="130" spans="1:14" x14ac:dyDescent="0.25">
      <c r="A130" s="114">
        <v>44379</v>
      </c>
      <c r="B130" s="105" t="s">
        <v>27</v>
      </c>
      <c r="C130" s="200">
        <v>172</v>
      </c>
      <c r="D130" s="200">
        <v>112</v>
      </c>
      <c r="E130" s="200">
        <v>579</v>
      </c>
      <c r="F130" s="200">
        <v>79</v>
      </c>
      <c r="G130" s="201" t="s">
        <v>9</v>
      </c>
      <c r="H130" s="201" t="s">
        <v>9</v>
      </c>
      <c r="I130" s="200">
        <v>217</v>
      </c>
      <c r="J130" s="188" t="s">
        <v>9</v>
      </c>
      <c r="K130" s="201" t="s">
        <v>9</v>
      </c>
      <c r="L130" s="201"/>
      <c r="M130" s="201"/>
      <c r="N130" s="201">
        <f>SUM(C130:I130)</f>
        <v>1159</v>
      </c>
    </row>
    <row r="131" spans="1:14" x14ac:dyDescent="0.25">
      <c r="A131" s="114">
        <v>44380</v>
      </c>
      <c r="B131" s="105" t="s">
        <v>28</v>
      </c>
      <c r="C131" s="200">
        <v>9</v>
      </c>
      <c r="D131" s="200">
        <v>16</v>
      </c>
      <c r="E131" s="200">
        <v>47</v>
      </c>
      <c r="F131" s="200">
        <v>3</v>
      </c>
      <c r="G131" s="201" t="s">
        <v>9</v>
      </c>
      <c r="H131" s="201" t="s">
        <v>9</v>
      </c>
      <c r="I131" s="200" t="s">
        <v>9</v>
      </c>
      <c r="J131" s="188" t="s">
        <v>9</v>
      </c>
      <c r="K131" s="201" t="s">
        <v>9</v>
      </c>
      <c r="L131" s="201"/>
      <c r="M131" s="201"/>
      <c r="N131" s="201">
        <f>SUM(C131:I131)</f>
        <v>75</v>
      </c>
    </row>
    <row r="132" spans="1:14" x14ac:dyDescent="0.25">
      <c r="A132" s="114">
        <v>44381</v>
      </c>
      <c r="B132" s="105" t="s">
        <v>29</v>
      </c>
      <c r="C132" s="200">
        <v>5</v>
      </c>
      <c r="D132" s="200">
        <v>0</v>
      </c>
      <c r="E132" s="200">
        <v>36</v>
      </c>
      <c r="F132" s="200" t="s">
        <v>9</v>
      </c>
      <c r="G132" s="201" t="s">
        <v>9</v>
      </c>
      <c r="H132" s="201" t="s">
        <v>9</v>
      </c>
      <c r="I132" s="200">
        <v>2</v>
      </c>
      <c r="J132" s="188" t="s">
        <v>9</v>
      </c>
      <c r="K132" s="201" t="s">
        <v>9</v>
      </c>
      <c r="L132" s="201"/>
      <c r="M132" s="201"/>
      <c r="N132" s="201">
        <f>SUM(C132:I132)</f>
        <v>43</v>
      </c>
    </row>
    <row r="133" spans="1:14" x14ac:dyDescent="0.25">
      <c r="A133" s="114">
        <v>44382</v>
      </c>
      <c r="B133" s="105" t="s">
        <v>30</v>
      </c>
      <c r="C133" s="200">
        <v>52</v>
      </c>
      <c r="D133" s="200">
        <v>326</v>
      </c>
      <c r="E133" s="200">
        <v>396</v>
      </c>
      <c r="F133" s="200">
        <v>65</v>
      </c>
      <c r="G133" s="201" t="s">
        <v>9</v>
      </c>
      <c r="H133" s="201" t="s">
        <v>9</v>
      </c>
      <c r="I133" s="200">
        <v>44</v>
      </c>
      <c r="J133" s="188" t="s">
        <v>9</v>
      </c>
      <c r="K133" s="201" t="s">
        <v>9</v>
      </c>
      <c r="L133" s="201"/>
      <c r="M133" s="201"/>
      <c r="N133" s="201">
        <f>SUM(C133:I133)</f>
        <v>883</v>
      </c>
    </row>
    <row r="134" spans="1:14" x14ac:dyDescent="0.25">
      <c r="A134" s="114">
        <v>44383</v>
      </c>
      <c r="B134" s="105" t="s">
        <v>31</v>
      </c>
      <c r="C134" s="200">
        <v>11</v>
      </c>
      <c r="D134" s="200">
        <v>51</v>
      </c>
      <c r="E134" s="200">
        <v>151</v>
      </c>
      <c r="F134" s="200">
        <v>7</v>
      </c>
      <c r="G134" s="201" t="s">
        <v>9</v>
      </c>
      <c r="H134" s="201" t="s">
        <v>9</v>
      </c>
      <c r="I134" s="200">
        <v>87</v>
      </c>
      <c r="J134" s="188" t="s">
        <v>9</v>
      </c>
      <c r="K134" s="201">
        <v>62</v>
      </c>
      <c r="L134" s="201"/>
      <c r="M134" s="201"/>
      <c r="N134" s="201">
        <f>SUM(C134:J134)</f>
        <v>307</v>
      </c>
    </row>
    <row r="135" spans="1:14" x14ac:dyDescent="0.25">
      <c r="A135" s="114">
        <v>44384</v>
      </c>
      <c r="B135" s="105" t="s">
        <v>32</v>
      </c>
      <c r="C135" s="200">
        <v>221</v>
      </c>
      <c r="D135" s="200" t="s">
        <v>9</v>
      </c>
      <c r="E135" s="200" t="s">
        <v>9</v>
      </c>
      <c r="F135" s="200" t="s">
        <v>9</v>
      </c>
      <c r="G135" s="201" t="s">
        <v>9</v>
      </c>
      <c r="H135" s="201" t="s">
        <v>9</v>
      </c>
      <c r="I135" s="200" t="s">
        <v>9</v>
      </c>
      <c r="J135" s="188" t="s">
        <v>9</v>
      </c>
      <c r="K135" s="201" t="s">
        <v>9</v>
      </c>
      <c r="L135" s="201"/>
      <c r="M135" s="201"/>
      <c r="N135" s="201">
        <f>SUM(C135:I135)</f>
        <v>221</v>
      </c>
    </row>
    <row r="136" spans="1:14" x14ac:dyDescent="0.25">
      <c r="A136" s="114">
        <v>44385</v>
      </c>
      <c r="B136" s="105" t="s">
        <v>33</v>
      </c>
      <c r="C136" s="200">
        <v>73</v>
      </c>
      <c r="D136" s="200">
        <v>235</v>
      </c>
      <c r="E136" s="200">
        <v>515</v>
      </c>
      <c r="F136" s="200">
        <v>16</v>
      </c>
      <c r="G136" s="201" t="s">
        <v>9</v>
      </c>
      <c r="H136" s="201" t="s">
        <v>9</v>
      </c>
      <c r="I136" s="200">
        <v>6</v>
      </c>
      <c r="J136" s="188" t="s">
        <v>9</v>
      </c>
      <c r="K136" s="201" t="s">
        <v>9</v>
      </c>
      <c r="L136" s="201"/>
      <c r="M136" s="201"/>
      <c r="N136" s="201">
        <f>SUM(C136:I136)</f>
        <v>845</v>
      </c>
    </row>
    <row r="137" spans="1:14" x14ac:dyDescent="0.25">
      <c r="A137" s="114">
        <v>44386</v>
      </c>
      <c r="B137" s="105" t="s">
        <v>34</v>
      </c>
      <c r="C137" s="200">
        <v>51</v>
      </c>
      <c r="D137" s="200">
        <v>116</v>
      </c>
      <c r="E137" s="200">
        <v>86</v>
      </c>
      <c r="F137" s="200">
        <v>3</v>
      </c>
      <c r="G137" s="201" t="s">
        <v>9</v>
      </c>
      <c r="H137" s="201" t="s">
        <v>9</v>
      </c>
      <c r="I137" s="200">
        <v>2</v>
      </c>
      <c r="J137" s="188" t="s">
        <v>9</v>
      </c>
      <c r="K137" s="201" t="s">
        <v>9</v>
      </c>
      <c r="L137" s="201"/>
      <c r="M137" s="201"/>
      <c r="N137" s="201">
        <f>SUM(C137:I137)</f>
        <v>258</v>
      </c>
    </row>
    <row r="138" spans="1:14" x14ac:dyDescent="0.25">
      <c r="A138" s="114">
        <v>44387</v>
      </c>
      <c r="B138" s="105" t="s">
        <v>35</v>
      </c>
      <c r="C138" s="200">
        <v>91</v>
      </c>
      <c r="D138" s="200">
        <v>176</v>
      </c>
      <c r="E138" s="200">
        <v>216</v>
      </c>
      <c r="F138" s="200">
        <v>5</v>
      </c>
      <c r="G138" s="201" t="s">
        <v>9</v>
      </c>
      <c r="H138" s="201" t="s">
        <v>9</v>
      </c>
      <c r="I138" s="200">
        <v>7</v>
      </c>
      <c r="J138" s="188" t="s">
        <v>9</v>
      </c>
      <c r="K138" s="201">
        <v>124</v>
      </c>
      <c r="L138" s="201"/>
      <c r="M138" s="201"/>
      <c r="N138" s="201">
        <f>SUM(C138:J138)</f>
        <v>495</v>
      </c>
    </row>
    <row r="139" spans="1:14" x14ac:dyDescent="0.25">
      <c r="A139" s="114">
        <v>44388</v>
      </c>
      <c r="B139" s="105" t="s">
        <v>36</v>
      </c>
      <c r="C139" s="200" t="s">
        <v>9</v>
      </c>
      <c r="D139" s="200" t="s">
        <v>9</v>
      </c>
      <c r="E139" s="200">
        <v>182</v>
      </c>
      <c r="F139" s="200" t="s">
        <v>9</v>
      </c>
      <c r="G139" s="201" t="s">
        <v>9</v>
      </c>
      <c r="H139" s="201" t="s">
        <v>9</v>
      </c>
      <c r="I139" s="200" t="s">
        <v>9</v>
      </c>
      <c r="J139" s="188" t="s">
        <v>9</v>
      </c>
      <c r="K139" s="201" t="s">
        <v>9</v>
      </c>
      <c r="L139" s="201"/>
      <c r="M139" s="201"/>
      <c r="N139" s="201">
        <f>SUM(C139:I139)</f>
        <v>182</v>
      </c>
    </row>
    <row r="140" spans="1:14" x14ac:dyDescent="0.25">
      <c r="A140" s="114">
        <v>44389</v>
      </c>
      <c r="B140" s="105" t="s">
        <v>37</v>
      </c>
      <c r="C140" s="200" t="s">
        <v>9</v>
      </c>
      <c r="D140" s="200" t="s">
        <v>9</v>
      </c>
      <c r="E140" s="200">
        <v>109</v>
      </c>
      <c r="F140" s="200" t="s">
        <v>9</v>
      </c>
      <c r="G140" s="201" t="s">
        <v>9</v>
      </c>
      <c r="H140" s="201" t="s">
        <v>9</v>
      </c>
      <c r="I140" s="200" t="s">
        <v>9</v>
      </c>
      <c r="J140" s="188" t="s">
        <v>9</v>
      </c>
      <c r="K140" s="201" t="s">
        <v>9</v>
      </c>
      <c r="L140" s="201"/>
      <c r="M140" s="201"/>
      <c r="N140" s="201">
        <f>SUM(C140:I140)</f>
        <v>109</v>
      </c>
    </row>
    <row r="141" spans="1:14" x14ac:dyDescent="0.25">
      <c r="A141" s="114">
        <v>44390</v>
      </c>
      <c r="B141" s="105" t="s">
        <v>38</v>
      </c>
      <c r="C141" s="200" t="s">
        <v>9</v>
      </c>
      <c r="D141" s="200" t="s">
        <v>9</v>
      </c>
      <c r="E141" s="200">
        <v>6</v>
      </c>
      <c r="F141" s="200" t="s">
        <v>9</v>
      </c>
      <c r="G141" s="201" t="s">
        <v>9</v>
      </c>
      <c r="H141" s="201" t="s">
        <v>9</v>
      </c>
      <c r="I141" s="200" t="s">
        <v>9</v>
      </c>
      <c r="J141" s="188" t="s">
        <v>9</v>
      </c>
      <c r="K141" s="201" t="s">
        <v>9</v>
      </c>
      <c r="L141" s="201"/>
      <c r="M141" s="201"/>
      <c r="N141" s="201">
        <f>SUM(C141:I141)</f>
        <v>6</v>
      </c>
    </row>
    <row r="142" spans="1:14" x14ac:dyDescent="0.25">
      <c r="A142" s="114">
        <v>44391</v>
      </c>
      <c r="B142" s="105" t="s">
        <v>39</v>
      </c>
      <c r="C142" s="200" t="s">
        <v>9</v>
      </c>
      <c r="D142" s="200" t="s">
        <v>9</v>
      </c>
      <c r="E142" s="200">
        <v>1</v>
      </c>
      <c r="F142" s="200" t="s">
        <v>9</v>
      </c>
      <c r="G142" s="201" t="s">
        <v>9</v>
      </c>
      <c r="H142" s="201" t="s">
        <v>9</v>
      </c>
      <c r="I142" s="200" t="s">
        <v>9</v>
      </c>
      <c r="J142" s="188" t="s">
        <v>9</v>
      </c>
      <c r="K142" s="201" t="s">
        <v>9</v>
      </c>
      <c r="L142" s="201"/>
      <c r="M142" s="201"/>
      <c r="N142" s="201">
        <f>SUM(C142:I142)</f>
        <v>1</v>
      </c>
    </row>
    <row r="143" spans="1:14" x14ac:dyDescent="0.25">
      <c r="A143" s="114">
        <v>44392</v>
      </c>
      <c r="B143" s="105" t="s">
        <v>43</v>
      </c>
      <c r="C143" s="200" t="s">
        <v>9</v>
      </c>
      <c r="D143" s="200" t="s">
        <v>9</v>
      </c>
      <c r="E143" s="200" t="s">
        <v>9</v>
      </c>
      <c r="F143" s="200" t="s">
        <v>9</v>
      </c>
      <c r="G143" s="201" t="s">
        <v>9</v>
      </c>
      <c r="H143" s="201" t="s">
        <v>9</v>
      </c>
      <c r="I143" s="200" t="s">
        <v>9</v>
      </c>
      <c r="J143" s="188" t="s">
        <v>9</v>
      </c>
      <c r="K143" s="201" t="s">
        <v>9</v>
      </c>
      <c r="L143" s="201"/>
      <c r="M143" s="201"/>
      <c r="N143" s="201" t="s">
        <v>9</v>
      </c>
    </row>
    <row r="144" spans="1:14" x14ac:dyDescent="0.25">
      <c r="A144" s="114">
        <v>44393</v>
      </c>
      <c r="B144" s="105" t="s">
        <v>40</v>
      </c>
      <c r="C144" s="200" t="s">
        <v>9</v>
      </c>
      <c r="D144" s="200" t="s">
        <v>9</v>
      </c>
      <c r="E144" s="200">
        <v>10</v>
      </c>
      <c r="F144" s="200" t="s">
        <v>9</v>
      </c>
      <c r="G144" s="201" t="s">
        <v>9</v>
      </c>
      <c r="H144" s="201" t="s">
        <v>9</v>
      </c>
      <c r="I144" s="200" t="s">
        <v>9</v>
      </c>
      <c r="J144" s="188" t="s">
        <v>9</v>
      </c>
      <c r="K144" s="201" t="s">
        <v>9</v>
      </c>
      <c r="L144" s="201"/>
      <c r="M144" s="201"/>
      <c r="N144" s="201">
        <f>SUM(C144:I144)</f>
        <v>10</v>
      </c>
    </row>
    <row r="145" spans="1:14" x14ac:dyDescent="0.25">
      <c r="A145" s="114">
        <v>44394</v>
      </c>
      <c r="B145" s="105" t="s">
        <v>41</v>
      </c>
      <c r="C145" s="200">
        <v>113</v>
      </c>
      <c r="D145" s="200">
        <v>1034</v>
      </c>
      <c r="E145" s="200" t="s">
        <v>9</v>
      </c>
      <c r="F145" s="200">
        <v>8</v>
      </c>
      <c r="G145" s="201" t="s">
        <v>9</v>
      </c>
      <c r="H145" s="201" t="s">
        <v>9</v>
      </c>
      <c r="I145" s="200">
        <v>13</v>
      </c>
      <c r="J145" s="188" t="s">
        <v>9</v>
      </c>
      <c r="K145" s="201" t="s">
        <v>9</v>
      </c>
      <c r="L145" s="201"/>
      <c r="M145" s="201"/>
      <c r="N145" s="201">
        <f>SUM(C145:I145)</f>
        <v>1168</v>
      </c>
    </row>
    <row r="146" spans="1:14" s="116" customFormat="1" x14ac:dyDescent="0.25">
      <c r="A146" s="121">
        <v>44395</v>
      </c>
      <c r="B146" s="122" t="s">
        <v>42</v>
      </c>
      <c r="C146" s="202">
        <f>SUM(C129:C145)</f>
        <v>1090</v>
      </c>
      <c r="D146" s="202">
        <f>SUM(D129:D145)</f>
        <v>2531</v>
      </c>
      <c r="E146" s="202">
        <f>SUM(E129:E145)</f>
        <v>3014</v>
      </c>
      <c r="F146" s="202">
        <f>SUM(F129:F145)</f>
        <v>211</v>
      </c>
      <c r="G146" s="202" t="s">
        <v>9</v>
      </c>
      <c r="H146" s="202" t="s">
        <v>9</v>
      </c>
      <c r="I146" s="202">
        <f>SUM(I129:I145)</f>
        <v>407</v>
      </c>
      <c r="J146" s="199"/>
      <c r="K146" s="199">
        <f>+K129+K134+K138</f>
        <v>669</v>
      </c>
      <c r="L146" s="202"/>
      <c r="M146" s="202"/>
      <c r="N146" s="142">
        <f>SUM(C146:I146)</f>
        <v>7253</v>
      </c>
    </row>
    <row r="147" spans="1:14" x14ac:dyDescent="0.25">
      <c r="A147" s="114">
        <v>44409</v>
      </c>
      <c r="B147" s="105" t="s">
        <v>26</v>
      </c>
      <c r="C147" s="201">
        <v>279</v>
      </c>
      <c r="D147" s="201">
        <v>125</v>
      </c>
      <c r="E147" s="201">
        <v>264</v>
      </c>
      <c r="F147" s="201">
        <v>11</v>
      </c>
      <c r="G147" s="201" t="s">
        <v>9</v>
      </c>
      <c r="H147" s="201" t="s">
        <v>9</v>
      </c>
      <c r="I147" s="201">
        <v>15</v>
      </c>
      <c r="J147" s="188" t="s">
        <v>9</v>
      </c>
      <c r="K147" s="201">
        <v>505</v>
      </c>
      <c r="L147" s="201"/>
      <c r="M147" s="201"/>
      <c r="N147" s="117">
        <f>SUM(C147:J147)</f>
        <v>694</v>
      </c>
    </row>
    <row r="148" spans="1:14" x14ac:dyDescent="0.25">
      <c r="A148" s="114">
        <v>44410</v>
      </c>
      <c r="B148" s="105" t="s">
        <v>27</v>
      </c>
      <c r="C148" s="200">
        <v>183</v>
      </c>
      <c r="D148" s="200">
        <v>61</v>
      </c>
      <c r="E148" s="200">
        <v>195</v>
      </c>
      <c r="F148" s="200">
        <v>29</v>
      </c>
      <c r="G148" s="201" t="s">
        <v>9</v>
      </c>
      <c r="H148" s="201" t="s">
        <v>9</v>
      </c>
      <c r="I148" s="200">
        <v>102</v>
      </c>
      <c r="J148" s="188" t="s">
        <v>9</v>
      </c>
      <c r="K148" s="201" t="s">
        <v>9</v>
      </c>
      <c r="L148" s="201"/>
      <c r="M148" s="201"/>
      <c r="N148" s="117">
        <f>SUM(C148:I148)</f>
        <v>570</v>
      </c>
    </row>
    <row r="149" spans="1:14" x14ac:dyDescent="0.25">
      <c r="A149" s="114">
        <v>44411</v>
      </c>
      <c r="B149" s="105" t="s">
        <v>28</v>
      </c>
      <c r="C149" s="200">
        <v>13</v>
      </c>
      <c r="D149" s="200">
        <v>9</v>
      </c>
      <c r="E149" s="200">
        <v>22</v>
      </c>
      <c r="F149" s="200">
        <v>2</v>
      </c>
      <c r="G149" s="201" t="s">
        <v>9</v>
      </c>
      <c r="H149" s="201" t="s">
        <v>9</v>
      </c>
      <c r="I149" s="201" t="s">
        <v>9</v>
      </c>
      <c r="J149" s="188" t="s">
        <v>9</v>
      </c>
      <c r="K149" s="201" t="s">
        <v>9</v>
      </c>
      <c r="L149" s="201"/>
      <c r="M149" s="201"/>
      <c r="N149" s="117">
        <f>SUM(C149:I149)</f>
        <v>46</v>
      </c>
    </row>
    <row r="150" spans="1:14" x14ac:dyDescent="0.25">
      <c r="A150" s="114">
        <v>44412</v>
      </c>
      <c r="B150" s="105" t="s">
        <v>29</v>
      </c>
      <c r="C150" s="200">
        <v>14</v>
      </c>
      <c r="D150" s="200">
        <v>1</v>
      </c>
      <c r="E150" s="200">
        <v>10</v>
      </c>
      <c r="F150" s="200">
        <v>0</v>
      </c>
      <c r="G150" s="201" t="s">
        <v>9</v>
      </c>
      <c r="H150" s="201" t="s">
        <v>9</v>
      </c>
      <c r="I150" s="201" t="s">
        <v>9</v>
      </c>
      <c r="J150" s="188" t="s">
        <v>9</v>
      </c>
      <c r="K150" s="201" t="s">
        <v>9</v>
      </c>
      <c r="L150" s="201"/>
      <c r="M150" s="201"/>
      <c r="N150" s="117">
        <f>SUM(C150:I150)</f>
        <v>25</v>
      </c>
    </row>
    <row r="151" spans="1:14" x14ac:dyDescent="0.25">
      <c r="A151" s="114">
        <v>44413</v>
      </c>
      <c r="B151" s="105" t="s">
        <v>30</v>
      </c>
      <c r="C151" s="200">
        <v>41</v>
      </c>
      <c r="D151" s="200">
        <v>92</v>
      </c>
      <c r="E151" s="200">
        <v>111</v>
      </c>
      <c r="F151" s="200">
        <v>19</v>
      </c>
      <c r="G151" s="201" t="s">
        <v>9</v>
      </c>
      <c r="H151" s="201" t="s">
        <v>9</v>
      </c>
      <c r="I151" s="200">
        <v>27</v>
      </c>
      <c r="J151" s="188" t="s">
        <v>9</v>
      </c>
      <c r="K151" s="201" t="s">
        <v>9</v>
      </c>
      <c r="L151" s="201"/>
      <c r="M151" s="201"/>
      <c r="N151" s="117">
        <f>SUM(C151:I151)</f>
        <v>290</v>
      </c>
    </row>
    <row r="152" spans="1:14" x14ac:dyDescent="0.25">
      <c r="A152" s="114">
        <v>44414</v>
      </c>
      <c r="B152" s="105" t="s">
        <v>31</v>
      </c>
      <c r="C152" s="200">
        <v>15</v>
      </c>
      <c r="D152" s="200">
        <v>48</v>
      </c>
      <c r="E152" s="200">
        <v>38</v>
      </c>
      <c r="F152" s="200">
        <v>2</v>
      </c>
      <c r="G152" s="201" t="s">
        <v>9</v>
      </c>
      <c r="H152" s="201" t="s">
        <v>9</v>
      </c>
      <c r="I152" s="200">
        <v>80</v>
      </c>
      <c r="J152" s="188" t="s">
        <v>9</v>
      </c>
      <c r="K152" s="201">
        <v>73</v>
      </c>
      <c r="L152" s="201"/>
      <c r="M152" s="201"/>
      <c r="N152" s="117">
        <f>SUM(C152:J152)</f>
        <v>183</v>
      </c>
    </row>
    <row r="153" spans="1:14" x14ac:dyDescent="0.25">
      <c r="A153" s="114">
        <v>44415</v>
      </c>
      <c r="B153" s="105" t="s">
        <v>32</v>
      </c>
      <c r="C153" s="200">
        <v>247</v>
      </c>
      <c r="D153" s="201" t="s">
        <v>9</v>
      </c>
      <c r="E153" s="201" t="s">
        <v>9</v>
      </c>
      <c r="F153" s="201" t="s">
        <v>9</v>
      </c>
      <c r="G153" s="201" t="s">
        <v>9</v>
      </c>
      <c r="H153" s="201" t="s">
        <v>9</v>
      </c>
      <c r="I153" s="201" t="s">
        <v>9</v>
      </c>
      <c r="J153" s="188" t="s">
        <v>9</v>
      </c>
      <c r="K153" s="201" t="s">
        <v>9</v>
      </c>
      <c r="L153" s="201"/>
      <c r="M153" s="201"/>
      <c r="N153" s="117">
        <f>SUM(C153:I153)</f>
        <v>247</v>
      </c>
    </row>
    <row r="154" spans="1:14" x14ac:dyDescent="0.25">
      <c r="A154" s="114">
        <v>44416</v>
      </c>
      <c r="B154" s="105" t="s">
        <v>33</v>
      </c>
      <c r="C154" s="200">
        <v>52</v>
      </c>
      <c r="D154" s="200">
        <v>111</v>
      </c>
      <c r="E154" s="200">
        <v>162</v>
      </c>
      <c r="F154" s="200">
        <v>2</v>
      </c>
      <c r="G154" s="201" t="s">
        <v>9</v>
      </c>
      <c r="H154" s="201" t="s">
        <v>9</v>
      </c>
      <c r="I154" s="200">
        <v>12</v>
      </c>
      <c r="J154" s="188" t="s">
        <v>9</v>
      </c>
      <c r="K154" s="201" t="s">
        <v>9</v>
      </c>
      <c r="L154" s="201"/>
      <c r="M154" s="201"/>
      <c r="N154" s="117">
        <f>SUM(C154:I154)</f>
        <v>339</v>
      </c>
    </row>
    <row r="155" spans="1:14" x14ac:dyDescent="0.25">
      <c r="A155" s="114">
        <v>44417</v>
      </c>
      <c r="B155" s="105" t="s">
        <v>34</v>
      </c>
      <c r="C155" s="200">
        <v>64</v>
      </c>
      <c r="D155" s="200">
        <v>28</v>
      </c>
      <c r="E155" s="200">
        <v>27</v>
      </c>
      <c r="F155" s="200">
        <v>1</v>
      </c>
      <c r="G155" s="201" t="s">
        <v>9</v>
      </c>
      <c r="H155" s="201" t="s">
        <v>9</v>
      </c>
      <c r="I155" s="201" t="s">
        <v>9</v>
      </c>
      <c r="J155" s="188" t="s">
        <v>9</v>
      </c>
      <c r="K155" s="201" t="s">
        <v>9</v>
      </c>
      <c r="L155" s="201"/>
      <c r="M155" s="201"/>
      <c r="N155" s="117">
        <f>SUM(C155:I155)</f>
        <v>120</v>
      </c>
    </row>
    <row r="156" spans="1:14" x14ac:dyDescent="0.25">
      <c r="A156" s="114">
        <v>44418</v>
      </c>
      <c r="B156" s="105" t="s">
        <v>35</v>
      </c>
      <c r="C156" s="200">
        <v>100</v>
      </c>
      <c r="D156" s="200">
        <v>56</v>
      </c>
      <c r="E156" s="200">
        <v>68</v>
      </c>
      <c r="F156" s="200">
        <v>1</v>
      </c>
      <c r="G156" s="201" t="s">
        <v>9</v>
      </c>
      <c r="H156" s="201" t="s">
        <v>9</v>
      </c>
      <c r="I156" s="200">
        <v>1</v>
      </c>
      <c r="J156" s="188" t="s">
        <v>9</v>
      </c>
      <c r="K156" s="201">
        <v>208</v>
      </c>
      <c r="L156" s="201"/>
      <c r="M156" s="201"/>
      <c r="N156" s="117">
        <f>SUM(C156:J156)</f>
        <v>226</v>
      </c>
    </row>
    <row r="157" spans="1:14" x14ac:dyDescent="0.25">
      <c r="A157" s="114">
        <v>44419</v>
      </c>
      <c r="B157" s="105" t="s">
        <v>36</v>
      </c>
      <c r="C157" s="201" t="s">
        <v>9</v>
      </c>
      <c r="D157" s="201" t="s">
        <v>9</v>
      </c>
      <c r="E157" s="200">
        <v>62</v>
      </c>
      <c r="F157" s="201" t="s">
        <v>9</v>
      </c>
      <c r="G157" s="201" t="s">
        <v>9</v>
      </c>
      <c r="H157" s="201" t="s">
        <v>9</v>
      </c>
      <c r="I157" s="201" t="s">
        <v>9</v>
      </c>
      <c r="J157" s="188" t="s">
        <v>9</v>
      </c>
      <c r="K157" s="201" t="s">
        <v>9</v>
      </c>
      <c r="L157" s="201"/>
      <c r="M157" s="201"/>
      <c r="N157" s="117">
        <f>SUM(C157:I157)</f>
        <v>62</v>
      </c>
    </row>
    <row r="158" spans="1:14" x14ac:dyDescent="0.25">
      <c r="A158" s="114">
        <v>44420</v>
      </c>
      <c r="B158" s="105" t="s">
        <v>37</v>
      </c>
      <c r="C158" s="201" t="s">
        <v>9</v>
      </c>
      <c r="D158" s="201" t="s">
        <v>9</v>
      </c>
      <c r="E158" s="200">
        <v>12</v>
      </c>
      <c r="F158" s="201" t="s">
        <v>9</v>
      </c>
      <c r="G158" s="201" t="s">
        <v>9</v>
      </c>
      <c r="H158" s="201" t="s">
        <v>9</v>
      </c>
      <c r="I158" s="201" t="s">
        <v>9</v>
      </c>
      <c r="J158" s="188" t="s">
        <v>9</v>
      </c>
      <c r="K158" s="201" t="s">
        <v>9</v>
      </c>
      <c r="L158" s="201"/>
      <c r="M158" s="201"/>
      <c r="N158" s="117">
        <f>SUM(C158:I158)</f>
        <v>12</v>
      </c>
    </row>
    <row r="159" spans="1:14" x14ac:dyDescent="0.25">
      <c r="A159" s="114">
        <v>44421</v>
      </c>
      <c r="B159" s="105" t="s">
        <v>38</v>
      </c>
      <c r="C159" s="201" t="s">
        <v>9</v>
      </c>
      <c r="D159" s="201" t="s">
        <v>9</v>
      </c>
      <c r="E159" s="200">
        <v>2</v>
      </c>
      <c r="F159" s="201" t="s">
        <v>9</v>
      </c>
      <c r="G159" s="201" t="s">
        <v>9</v>
      </c>
      <c r="H159" s="201" t="s">
        <v>9</v>
      </c>
      <c r="I159" s="201" t="s">
        <v>9</v>
      </c>
      <c r="J159" s="188" t="s">
        <v>9</v>
      </c>
      <c r="K159" s="201" t="s">
        <v>9</v>
      </c>
      <c r="L159" s="201"/>
      <c r="M159" s="201"/>
      <c r="N159" s="117">
        <f>SUM(C159:I159)</f>
        <v>2</v>
      </c>
    </row>
    <row r="160" spans="1:14" x14ac:dyDescent="0.25">
      <c r="A160" s="114">
        <v>44422</v>
      </c>
      <c r="B160" s="105" t="s">
        <v>39</v>
      </c>
      <c r="C160" s="201" t="s">
        <v>9</v>
      </c>
      <c r="D160" s="201" t="s">
        <v>9</v>
      </c>
      <c r="E160" s="201" t="s">
        <v>9</v>
      </c>
      <c r="F160" s="201" t="s">
        <v>9</v>
      </c>
      <c r="G160" s="201" t="s">
        <v>9</v>
      </c>
      <c r="H160" s="201" t="s">
        <v>9</v>
      </c>
      <c r="I160" s="201" t="s">
        <v>9</v>
      </c>
      <c r="J160" s="188" t="s">
        <v>9</v>
      </c>
      <c r="K160" s="201" t="s">
        <v>9</v>
      </c>
      <c r="L160" s="201"/>
      <c r="M160" s="201"/>
      <c r="N160" s="201" t="s">
        <v>9</v>
      </c>
    </row>
    <row r="161" spans="1:14" x14ac:dyDescent="0.25">
      <c r="A161" s="114">
        <v>44423</v>
      </c>
      <c r="B161" s="105" t="s">
        <v>43</v>
      </c>
      <c r="C161" s="201" t="s">
        <v>9</v>
      </c>
      <c r="D161" s="201" t="s">
        <v>9</v>
      </c>
      <c r="E161" s="201" t="s">
        <v>9</v>
      </c>
      <c r="F161" s="201" t="s">
        <v>9</v>
      </c>
      <c r="G161" s="201" t="s">
        <v>9</v>
      </c>
      <c r="H161" s="201" t="s">
        <v>9</v>
      </c>
      <c r="I161" s="201" t="s">
        <v>9</v>
      </c>
      <c r="J161" s="188" t="s">
        <v>9</v>
      </c>
      <c r="K161" s="201" t="s">
        <v>9</v>
      </c>
      <c r="L161" s="201"/>
      <c r="M161" s="201"/>
      <c r="N161" s="201" t="s">
        <v>9</v>
      </c>
    </row>
    <row r="162" spans="1:14" x14ac:dyDescent="0.25">
      <c r="A162" s="114">
        <v>44424</v>
      </c>
      <c r="B162" s="105" t="s">
        <v>40</v>
      </c>
      <c r="C162" s="201" t="s">
        <v>9</v>
      </c>
      <c r="D162" s="201" t="s">
        <v>9</v>
      </c>
      <c r="E162" s="200">
        <v>2</v>
      </c>
      <c r="F162" s="201" t="s">
        <v>9</v>
      </c>
      <c r="G162" s="201" t="s">
        <v>9</v>
      </c>
      <c r="H162" s="201" t="s">
        <v>9</v>
      </c>
      <c r="I162" s="201" t="s">
        <v>9</v>
      </c>
      <c r="J162" s="188" t="s">
        <v>9</v>
      </c>
      <c r="K162" s="201" t="s">
        <v>9</v>
      </c>
      <c r="L162" s="201"/>
      <c r="M162" s="201"/>
      <c r="N162" s="117">
        <f>SUM(C162:I162)</f>
        <v>2</v>
      </c>
    </row>
    <row r="163" spans="1:14" x14ac:dyDescent="0.25">
      <c r="A163" s="114">
        <v>44425</v>
      </c>
      <c r="B163" s="105" t="s">
        <v>41</v>
      </c>
      <c r="C163" s="200">
        <v>3</v>
      </c>
      <c r="D163" s="200">
        <v>1639</v>
      </c>
      <c r="E163" s="200">
        <v>1741</v>
      </c>
      <c r="F163" s="200">
        <v>102</v>
      </c>
      <c r="G163" s="201" t="s">
        <v>9</v>
      </c>
      <c r="H163" s="201" t="s">
        <v>9</v>
      </c>
      <c r="I163" s="200">
        <v>130</v>
      </c>
      <c r="J163" s="188" t="s">
        <v>9</v>
      </c>
      <c r="K163" s="201" t="s">
        <v>9</v>
      </c>
      <c r="L163" s="201"/>
      <c r="M163" s="201"/>
      <c r="N163" s="117">
        <f>SUM(C163:I163)</f>
        <v>3615</v>
      </c>
    </row>
    <row r="164" spans="1:14" s="116" customFormat="1" x14ac:dyDescent="0.25">
      <c r="A164" s="121">
        <v>44426</v>
      </c>
      <c r="B164" s="122" t="s">
        <v>42</v>
      </c>
      <c r="C164" s="202">
        <f>SUM(C147:C163)</f>
        <v>1011</v>
      </c>
      <c r="D164" s="202">
        <f>SUM(D147:D163)</f>
        <v>2170</v>
      </c>
      <c r="E164" s="202">
        <f>SUM(E147:E163)</f>
        <v>2716</v>
      </c>
      <c r="F164" s="202">
        <f>SUM(F147:F163)</f>
        <v>169</v>
      </c>
      <c r="G164" s="202" t="s">
        <v>9</v>
      </c>
      <c r="H164" s="202" t="s">
        <v>9</v>
      </c>
      <c r="I164" s="202">
        <f>SUM(I147:I163)</f>
        <v>367</v>
      </c>
      <c r="J164" s="199"/>
      <c r="K164" s="199">
        <f>+K147+K152+K156</f>
        <v>786</v>
      </c>
      <c r="L164" s="202"/>
      <c r="M164" s="202"/>
      <c r="N164" s="123">
        <f>SUM(C164:I164)</f>
        <v>6433</v>
      </c>
    </row>
    <row r="165" spans="1:14" x14ac:dyDescent="0.25">
      <c r="A165" s="114">
        <v>44440</v>
      </c>
      <c r="B165" s="105" t="s">
        <v>26</v>
      </c>
      <c r="C165" s="201">
        <v>269</v>
      </c>
      <c r="D165" s="201">
        <v>408</v>
      </c>
      <c r="E165" s="201">
        <v>584</v>
      </c>
      <c r="F165" s="201">
        <v>20</v>
      </c>
      <c r="G165" s="201" t="s">
        <v>9</v>
      </c>
      <c r="H165" s="201" t="s">
        <v>9</v>
      </c>
      <c r="I165" s="201">
        <v>17</v>
      </c>
      <c r="J165" s="188" t="s">
        <v>9</v>
      </c>
      <c r="K165" s="201">
        <v>518</v>
      </c>
      <c r="L165" s="201"/>
      <c r="M165" s="201"/>
      <c r="N165" s="201">
        <f>SUM(C165:J165)</f>
        <v>1298</v>
      </c>
    </row>
    <row r="166" spans="1:14" x14ac:dyDescent="0.25">
      <c r="A166" s="114">
        <v>44441</v>
      </c>
      <c r="B166" s="105" t="s">
        <v>27</v>
      </c>
      <c r="C166" s="200">
        <v>159</v>
      </c>
      <c r="D166" s="200">
        <v>104</v>
      </c>
      <c r="E166" s="200">
        <v>594</v>
      </c>
      <c r="F166" s="200">
        <v>48</v>
      </c>
      <c r="G166" s="201" t="s">
        <v>9</v>
      </c>
      <c r="H166" s="201" t="s">
        <v>9</v>
      </c>
      <c r="I166" s="200">
        <v>100</v>
      </c>
      <c r="J166" s="188" t="s">
        <v>9</v>
      </c>
      <c r="K166" s="201"/>
      <c r="L166" s="201"/>
      <c r="M166" s="201"/>
      <c r="N166" s="201">
        <f>SUM(C166:I166)</f>
        <v>1005</v>
      </c>
    </row>
    <row r="167" spans="1:14" x14ac:dyDescent="0.25">
      <c r="A167" s="114">
        <v>44442</v>
      </c>
      <c r="B167" s="105" t="s">
        <v>28</v>
      </c>
      <c r="C167" s="200">
        <v>7</v>
      </c>
      <c r="D167" s="200">
        <v>16</v>
      </c>
      <c r="E167" s="200">
        <v>39</v>
      </c>
      <c r="F167" s="200" t="s">
        <v>9</v>
      </c>
      <c r="G167" s="201" t="s">
        <v>9</v>
      </c>
      <c r="H167" s="201" t="s">
        <v>9</v>
      </c>
      <c r="I167" s="200" t="s">
        <v>9</v>
      </c>
      <c r="J167" s="188" t="s">
        <v>9</v>
      </c>
      <c r="K167" s="201"/>
      <c r="L167" s="201"/>
      <c r="M167" s="201"/>
      <c r="N167" s="201">
        <f>SUM(C167:I167)</f>
        <v>62</v>
      </c>
    </row>
    <row r="168" spans="1:14" x14ac:dyDescent="0.25">
      <c r="A168" s="114">
        <v>44443</v>
      </c>
      <c r="B168" s="105" t="s">
        <v>29</v>
      </c>
      <c r="C168" s="200">
        <v>7</v>
      </c>
      <c r="D168" s="200">
        <v>2</v>
      </c>
      <c r="E168" s="200">
        <v>19</v>
      </c>
      <c r="F168" s="200" t="s">
        <v>9</v>
      </c>
      <c r="G168" s="201" t="s">
        <v>9</v>
      </c>
      <c r="H168" s="201" t="s">
        <v>9</v>
      </c>
      <c r="I168" s="200" t="s">
        <v>9</v>
      </c>
      <c r="J168" s="188" t="s">
        <v>9</v>
      </c>
      <c r="K168" s="201"/>
      <c r="L168" s="201"/>
      <c r="M168" s="201"/>
      <c r="N168" s="201">
        <f>SUM(C168:I168)</f>
        <v>28</v>
      </c>
    </row>
    <row r="169" spans="1:14" x14ac:dyDescent="0.25">
      <c r="A169" s="114">
        <v>44444</v>
      </c>
      <c r="B169" s="105" t="s">
        <v>30</v>
      </c>
      <c r="C169" s="200">
        <v>38</v>
      </c>
      <c r="D169" s="200">
        <v>323</v>
      </c>
      <c r="E169" s="200">
        <v>82</v>
      </c>
      <c r="F169" s="200">
        <v>22</v>
      </c>
      <c r="G169" s="201" t="s">
        <v>9</v>
      </c>
      <c r="H169" s="201" t="s">
        <v>9</v>
      </c>
      <c r="I169" s="200">
        <v>38</v>
      </c>
      <c r="J169" s="188" t="s">
        <v>9</v>
      </c>
      <c r="K169" s="201"/>
      <c r="L169" s="201"/>
      <c r="M169" s="201"/>
      <c r="N169" s="201">
        <f>SUM(C169:I169)</f>
        <v>503</v>
      </c>
    </row>
    <row r="170" spans="1:14" x14ac:dyDescent="0.25">
      <c r="A170" s="114">
        <v>44445</v>
      </c>
      <c r="B170" s="105" t="s">
        <v>31</v>
      </c>
      <c r="C170" s="200">
        <v>7</v>
      </c>
      <c r="D170" s="200">
        <v>70</v>
      </c>
      <c r="E170" s="200">
        <v>79</v>
      </c>
      <c r="F170" s="200">
        <v>4</v>
      </c>
      <c r="G170" s="201" t="s">
        <v>9</v>
      </c>
      <c r="H170" s="201" t="s">
        <v>9</v>
      </c>
      <c r="I170" s="200">
        <v>4</v>
      </c>
      <c r="J170" s="188" t="s">
        <v>9</v>
      </c>
      <c r="K170" s="201">
        <v>91</v>
      </c>
      <c r="L170" s="201"/>
      <c r="M170" s="201"/>
      <c r="N170" s="201">
        <f>SUM(C170:J170)</f>
        <v>164</v>
      </c>
    </row>
    <row r="171" spans="1:14" x14ac:dyDescent="0.25">
      <c r="A171" s="114">
        <v>44446</v>
      </c>
      <c r="B171" s="105" t="s">
        <v>32</v>
      </c>
      <c r="C171" s="200">
        <v>224</v>
      </c>
      <c r="D171" s="200" t="s">
        <v>9</v>
      </c>
      <c r="E171" s="200" t="s">
        <v>9</v>
      </c>
      <c r="F171" s="200" t="s">
        <v>9</v>
      </c>
      <c r="G171" s="201" t="s">
        <v>9</v>
      </c>
      <c r="H171" s="201" t="s">
        <v>9</v>
      </c>
      <c r="I171" s="200" t="s">
        <v>9</v>
      </c>
      <c r="J171" s="188" t="s">
        <v>9</v>
      </c>
      <c r="K171" s="201"/>
      <c r="L171" s="201"/>
      <c r="M171" s="201"/>
      <c r="N171" s="201">
        <f>SUM(C171:I171)</f>
        <v>224</v>
      </c>
    </row>
    <row r="172" spans="1:14" x14ac:dyDescent="0.25">
      <c r="A172" s="114">
        <v>44447</v>
      </c>
      <c r="B172" s="105" t="s">
        <v>33</v>
      </c>
      <c r="C172" s="200">
        <v>49</v>
      </c>
      <c r="D172" s="200">
        <v>167</v>
      </c>
      <c r="E172" s="200">
        <v>285</v>
      </c>
      <c r="F172" s="200">
        <v>22</v>
      </c>
      <c r="G172" s="201" t="s">
        <v>9</v>
      </c>
      <c r="H172" s="201" t="s">
        <v>9</v>
      </c>
      <c r="I172" s="200">
        <v>1</v>
      </c>
      <c r="J172" s="188" t="s">
        <v>9</v>
      </c>
      <c r="K172" s="201"/>
      <c r="L172" s="201"/>
      <c r="M172" s="201"/>
      <c r="N172" s="201">
        <f>SUM(C172:I172)</f>
        <v>524</v>
      </c>
    </row>
    <row r="173" spans="1:14" x14ac:dyDescent="0.25">
      <c r="A173" s="114">
        <v>44448</v>
      </c>
      <c r="B173" s="105" t="s">
        <v>34</v>
      </c>
      <c r="C173" s="200">
        <v>69</v>
      </c>
      <c r="D173" s="200">
        <v>95</v>
      </c>
      <c r="E173" s="200">
        <v>76</v>
      </c>
      <c r="F173" s="200">
        <v>3</v>
      </c>
      <c r="G173" s="201" t="s">
        <v>9</v>
      </c>
      <c r="H173" s="201" t="s">
        <v>9</v>
      </c>
      <c r="I173" s="200">
        <v>1</v>
      </c>
      <c r="J173" s="188" t="s">
        <v>9</v>
      </c>
      <c r="K173" s="201"/>
      <c r="L173" s="201"/>
      <c r="M173" s="201"/>
      <c r="N173" s="201">
        <f>SUM(C173:I173)</f>
        <v>244</v>
      </c>
    </row>
    <row r="174" spans="1:14" x14ac:dyDescent="0.25">
      <c r="A174" s="114">
        <v>44449</v>
      </c>
      <c r="B174" s="105" t="s">
        <v>35</v>
      </c>
      <c r="C174" s="200">
        <v>90</v>
      </c>
      <c r="D174" s="200">
        <v>219</v>
      </c>
      <c r="E174" s="200">
        <v>184</v>
      </c>
      <c r="F174" s="200">
        <v>15</v>
      </c>
      <c r="G174" s="201" t="s">
        <v>9</v>
      </c>
      <c r="H174" s="201" t="s">
        <v>9</v>
      </c>
      <c r="I174" s="200">
        <v>4</v>
      </c>
      <c r="J174" s="188" t="s">
        <v>9</v>
      </c>
      <c r="K174" s="201">
        <v>202</v>
      </c>
      <c r="L174" s="201"/>
      <c r="M174" s="201"/>
      <c r="N174" s="201">
        <f>SUM(C174:J174)</f>
        <v>512</v>
      </c>
    </row>
    <row r="175" spans="1:14" x14ac:dyDescent="0.25">
      <c r="A175" s="114">
        <v>44450</v>
      </c>
      <c r="B175" s="105" t="s">
        <v>36</v>
      </c>
      <c r="C175" s="200" t="s">
        <v>9</v>
      </c>
      <c r="D175" s="200" t="s">
        <v>9</v>
      </c>
      <c r="E175" s="200">
        <v>137</v>
      </c>
      <c r="F175" s="200" t="s">
        <v>9</v>
      </c>
      <c r="G175" s="201" t="s">
        <v>9</v>
      </c>
      <c r="H175" s="201" t="s">
        <v>9</v>
      </c>
      <c r="I175" s="200" t="s">
        <v>9</v>
      </c>
      <c r="J175" s="188" t="s">
        <v>9</v>
      </c>
      <c r="K175" s="201"/>
      <c r="L175" s="201"/>
      <c r="M175" s="201"/>
      <c r="N175" s="201">
        <f t="shared" ref="N175:N181" si="3">SUM(C175:I175)</f>
        <v>137</v>
      </c>
    </row>
    <row r="176" spans="1:14" x14ac:dyDescent="0.25">
      <c r="A176" s="114">
        <v>44451</v>
      </c>
      <c r="B176" s="105" t="s">
        <v>37</v>
      </c>
      <c r="C176" s="200" t="s">
        <v>9</v>
      </c>
      <c r="D176" s="200" t="s">
        <v>9</v>
      </c>
      <c r="E176" s="200">
        <v>37</v>
      </c>
      <c r="F176" s="200" t="s">
        <v>9</v>
      </c>
      <c r="G176" s="201" t="s">
        <v>9</v>
      </c>
      <c r="H176" s="201" t="s">
        <v>9</v>
      </c>
      <c r="I176" s="200" t="s">
        <v>9</v>
      </c>
      <c r="J176" s="188" t="s">
        <v>9</v>
      </c>
      <c r="K176" s="201"/>
      <c r="L176" s="201"/>
      <c r="M176" s="201"/>
      <c r="N176" s="201">
        <f t="shared" si="3"/>
        <v>37</v>
      </c>
    </row>
    <row r="177" spans="1:14" x14ac:dyDescent="0.25">
      <c r="A177" s="114">
        <v>44452</v>
      </c>
      <c r="B177" s="105" t="s">
        <v>38</v>
      </c>
      <c r="C177" s="200" t="s">
        <v>9</v>
      </c>
      <c r="D177" s="200" t="s">
        <v>9</v>
      </c>
      <c r="E177" s="200">
        <v>1</v>
      </c>
      <c r="F177" s="200" t="s">
        <v>9</v>
      </c>
      <c r="G177" s="201" t="s">
        <v>9</v>
      </c>
      <c r="H177" s="201" t="s">
        <v>9</v>
      </c>
      <c r="I177" s="200" t="s">
        <v>9</v>
      </c>
      <c r="J177" s="188" t="s">
        <v>9</v>
      </c>
      <c r="K177" s="201"/>
      <c r="L177" s="201"/>
      <c r="M177" s="201"/>
      <c r="N177" s="201">
        <f t="shared" si="3"/>
        <v>1</v>
      </c>
    </row>
    <row r="178" spans="1:14" x14ac:dyDescent="0.25">
      <c r="A178" s="114">
        <v>44453</v>
      </c>
      <c r="B178" s="105" t="s">
        <v>39</v>
      </c>
      <c r="C178" s="200" t="s">
        <v>9</v>
      </c>
      <c r="D178" s="200" t="s">
        <v>9</v>
      </c>
      <c r="E178" s="200">
        <v>1</v>
      </c>
      <c r="F178" s="200" t="s">
        <v>9</v>
      </c>
      <c r="G178" s="201" t="s">
        <v>9</v>
      </c>
      <c r="H178" s="201" t="s">
        <v>9</v>
      </c>
      <c r="I178" s="200" t="s">
        <v>9</v>
      </c>
      <c r="J178" s="188" t="s">
        <v>9</v>
      </c>
      <c r="K178" s="201"/>
      <c r="L178" s="201"/>
      <c r="M178" s="201"/>
      <c r="N178" s="201">
        <f t="shared" si="3"/>
        <v>1</v>
      </c>
    </row>
    <row r="179" spans="1:14" x14ac:dyDescent="0.25">
      <c r="A179" s="114">
        <v>44454</v>
      </c>
      <c r="B179" s="105" t="s">
        <v>43</v>
      </c>
      <c r="C179" s="200" t="s">
        <v>9</v>
      </c>
      <c r="D179" s="200">
        <v>5</v>
      </c>
      <c r="E179" s="200">
        <v>34</v>
      </c>
      <c r="F179" s="200" t="s">
        <v>9</v>
      </c>
      <c r="G179" s="201" t="s">
        <v>9</v>
      </c>
      <c r="H179" s="201" t="s">
        <v>9</v>
      </c>
      <c r="I179" s="200" t="s">
        <v>9</v>
      </c>
      <c r="J179" s="188" t="s">
        <v>9</v>
      </c>
      <c r="K179" s="201"/>
      <c r="L179" s="201"/>
      <c r="M179" s="201"/>
      <c r="N179" s="201">
        <f t="shared" si="3"/>
        <v>39</v>
      </c>
    </row>
    <row r="180" spans="1:14" x14ac:dyDescent="0.25">
      <c r="A180" s="114">
        <v>44455</v>
      </c>
      <c r="B180" s="105" t="s">
        <v>40</v>
      </c>
      <c r="C180" s="200" t="s">
        <v>9</v>
      </c>
      <c r="D180" s="200" t="s">
        <v>9</v>
      </c>
      <c r="E180" s="200">
        <v>2</v>
      </c>
      <c r="F180" s="200" t="s">
        <v>9</v>
      </c>
      <c r="G180" s="201" t="s">
        <v>9</v>
      </c>
      <c r="H180" s="201" t="s">
        <v>9</v>
      </c>
      <c r="I180" s="200" t="s">
        <v>9</v>
      </c>
      <c r="J180" s="188" t="s">
        <v>9</v>
      </c>
      <c r="K180" s="201"/>
      <c r="L180" s="201"/>
      <c r="M180" s="201"/>
      <c r="N180" s="201">
        <f t="shared" si="3"/>
        <v>2</v>
      </c>
    </row>
    <row r="181" spans="1:14" x14ac:dyDescent="0.25">
      <c r="A181" s="114">
        <v>44456</v>
      </c>
      <c r="B181" s="105" t="s">
        <v>41</v>
      </c>
      <c r="C181" s="200" t="s">
        <v>9</v>
      </c>
      <c r="D181" s="200">
        <v>762</v>
      </c>
      <c r="E181" s="200">
        <v>177</v>
      </c>
      <c r="F181" s="200">
        <v>7</v>
      </c>
      <c r="G181" s="201" t="s">
        <v>9</v>
      </c>
      <c r="H181" s="201" t="s">
        <v>9</v>
      </c>
      <c r="I181" s="200">
        <v>149</v>
      </c>
      <c r="J181" s="188" t="s">
        <v>9</v>
      </c>
      <c r="K181" s="201"/>
      <c r="L181" s="201"/>
      <c r="M181" s="201"/>
      <c r="N181" s="201">
        <f t="shared" si="3"/>
        <v>1095</v>
      </c>
    </row>
    <row r="182" spans="1:14" s="116" customFormat="1" x14ac:dyDescent="0.25">
      <c r="A182" s="121">
        <v>44457</v>
      </c>
      <c r="B182" s="122" t="s">
        <v>42</v>
      </c>
      <c r="C182" s="202">
        <f>SUM(C165:C181)</f>
        <v>919</v>
      </c>
      <c r="D182" s="202">
        <f>SUM(D165:D181)</f>
        <v>2171</v>
      </c>
      <c r="E182" s="202">
        <f>SUM(E165:E181)</f>
        <v>2331</v>
      </c>
      <c r="F182" s="202">
        <f>SUM(F165:F181)</f>
        <v>141</v>
      </c>
      <c r="G182" s="202" t="s">
        <v>9</v>
      </c>
      <c r="H182" s="202" t="s">
        <v>9</v>
      </c>
      <c r="I182" s="202">
        <f>SUM(I165:I181)</f>
        <v>314</v>
      </c>
      <c r="J182" s="199"/>
      <c r="K182" s="199">
        <f>+K165+K170+K174</f>
        <v>811</v>
      </c>
      <c r="L182" s="202"/>
      <c r="M182" s="202"/>
      <c r="N182" s="123">
        <f>SUM(C182:K182)</f>
        <v>6687</v>
      </c>
    </row>
    <row r="183" spans="1:14" s="116" customFormat="1" x14ac:dyDescent="0.25">
      <c r="A183" s="318" t="s">
        <v>11</v>
      </c>
      <c r="B183" s="319"/>
      <c r="C183" s="253">
        <f>+C182+C164+C146</f>
        <v>3020</v>
      </c>
      <c r="D183" s="253">
        <f>+D182+D164+D146</f>
        <v>6872</v>
      </c>
      <c r="E183" s="253">
        <f>+E182+E164+E146</f>
        <v>8061</v>
      </c>
      <c r="F183" s="253">
        <f>+F182+F164+F146</f>
        <v>521</v>
      </c>
      <c r="G183" s="253" t="s">
        <v>9</v>
      </c>
      <c r="H183" s="253" t="s">
        <v>9</v>
      </c>
      <c r="I183" s="253">
        <f>+I182+I164+I146</f>
        <v>1088</v>
      </c>
      <c r="J183" s="253"/>
      <c r="K183" s="253">
        <f>+K146+K164+K182</f>
        <v>2266</v>
      </c>
      <c r="L183" s="253"/>
      <c r="M183" s="253"/>
      <c r="N183" s="287">
        <f>+N182+N164+N146</f>
        <v>20373</v>
      </c>
    </row>
    <row r="184" spans="1:14" s="116" customFormat="1" x14ac:dyDescent="0.25">
      <c r="A184" s="118">
        <v>44470</v>
      </c>
      <c r="B184" s="105" t="s">
        <v>26</v>
      </c>
      <c r="C184" s="189">
        <v>256</v>
      </c>
      <c r="D184" s="189">
        <v>542</v>
      </c>
      <c r="E184" s="189">
        <v>518</v>
      </c>
      <c r="F184" s="189">
        <v>37</v>
      </c>
      <c r="G184" s="189" t="s">
        <v>9</v>
      </c>
      <c r="H184" s="189" t="s">
        <v>9</v>
      </c>
      <c r="I184" s="189">
        <v>22</v>
      </c>
      <c r="J184" s="188" t="s">
        <v>9</v>
      </c>
      <c r="K184" s="189">
        <v>1</v>
      </c>
      <c r="L184" s="189"/>
      <c r="M184" s="189"/>
      <c r="N184" s="119">
        <f>SUM(C184:J184)</f>
        <v>1375</v>
      </c>
    </row>
    <row r="185" spans="1:14" x14ac:dyDescent="0.25">
      <c r="A185" s="118">
        <v>44471</v>
      </c>
      <c r="B185" s="105" t="s">
        <v>27</v>
      </c>
      <c r="C185" s="188">
        <v>106</v>
      </c>
      <c r="D185" s="188">
        <v>120</v>
      </c>
      <c r="E185" s="188">
        <v>705</v>
      </c>
      <c r="F185" s="188">
        <v>666</v>
      </c>
      <c r="G185" s="189" t="s">
        <v>9</v>
      </c>
      <c r="H185" s="189" t="s">
        <v>9</v>
      </c>
      <c r="I185" s="188">
        <v>115</v>
      </c>
      <c r="J185" s="188" t="s">
        <v>9</v>
      </c>
      <c r="K185" s="188" t="s">
        <v>9</v>
      </c>
      <c r="L185" s="188"/>
      <c r="M185" s="188"/>
      <c r="N185" s="119">
        <f t="shared" ref="N185:N201" si="4">SUM(C185:I185)</f>
        <v>1712</v>
      </c>
    </row>
    <row r="186" spans="1:14" x14ac:dyDescent="0.25">
      <c r="A186" s="118">
        <v>44472</v>
      </c>
      <c r="B186" s="105" t="s">
        <v>28</v>
      </c>
      <c r="C186" s="188">
        <v>2</v>
      </c>
      <c r="D186" s="188">
        <v>16</v>
      </c>
      <c r="E186" s="188">
        <v>72</v>
      </c>
      <c r="F186" s="188" t="s">
        <v>9</v>
      </c>
      <c r="G186" s="189" t="s">
        <v>9</v>
      </c>
      <c r="H186" s="189" t="s">
        <v>9</v>
      </c>
      <c r="I186" s="188" t="s">
        <v>9</v>
      </c>
      <c r="J186" s="188" t="s">
        <v>9</v>
      </c>
      <c r="K186" s="188" t="s">
        <v>9</v>
      </c>
      <c r="L186" s="188"/>
      <c r="M186" s="188"/>
      <c r="N186" s="119">
        <f t="shared" si="4"/>
        <v>90</v>
      </c>
    </row>
    <row r="187" spans="1:14" x14ac:dyDescent="0.25">
      <c r="A187" s="118">
        <v>44473</v>
      </c>
      <c r="B187" s="105" t="s">
        <v>29</v>
      </c>
      <c r="C187" s="188">
        <v>4</v>
      </c>
      <c r="D187" s="188">
        <v>6</v>
      </c>
      <c r="E187" s="188">
        <v>25</v>
      </c>
      <c r="F187" s="188" t="s">
        <v>9</v>
      </c>
      <c r="G187" s="189" t="s">
        <v>9</v>
      </c>
      <c r="H187" s="189" t="s">
        <v>9</v>
      </c>
      <c r="I187" s="188">
        <v>1</v>
      </c>
      <c r="J187" s="188" t="s">
        <v>9</v>
      </c>
      <c r="K187" s="188" t="s">
        <v>9</v>
      </c>
      <c r="L187" s="188"/>
      <c r="M187" s="188"/>
      <c r="N187" s="119">
        <f t="shared" si="4"/>
        <v>36</v>
      </c>
    </row>
    <row r="188" spans="1:14" x14ac:dyDescent="0.25">
      <c r="A188" s="118">
        <v>44474</v>
      </c>
      <c r="B188" s="105" t="s">
        <v>30</v>
      </c>
      <c r="C188" s="188">
        <v>45</v>
      </c>
      <c r="D188" s="188">
        <v>304</v>
      </c>
      <c r="E188" s="188">
        <v>210</v>
      </c>
      <c r="F188" s="188">
        <v>652</v>
      </c>
      <c r="G188" s="189" t="s">
        <v>9</v>
      </c>
      <c r="H188" s="189" t="s">
        <v>9</v>
      </c>
      <c r="I188" s="188">
        <v>150</v>
      </c>
      <c r="J188" s="188" t="s">
        <v>9</v>
      </c>
      <c r="K188" s="188" t="s">
        <v>9</v>
      </c>
      <c r="L188" s="188"/>
      <c r="M188" s="188"/>
      <c r="N188" s="119">
        <f t="shared" si="4"/>
        <v>1361</v>
      </c>
    </row>
    <row r="189" spans="1:14" x14ac:dyDescent="0.25">
      <c r="A189" s="118">
        <v>44475</v>
      </c>
      <c r="B189" s="105" t="s">
        <v>31</v>
      </c>
      <c r="C189" s="188">
        <v>3</v>
      </c>
      <c r="D189" s="188">
        <v>33</v>
      </c>
      <c r="E189" s="188">
        <v>52</v>
      </c>
      <c r="F189" s="188">
        <v>2</v>
      </c>
      <c r="G189" s="189" t="s">
        <v>9</v>
      </c>
      <c r="H189" s="189" t="s">
        <v>9</v>
      </c>
      <c r="I189" s="188">
        <v>3</v>
      </c>
      <c r="J189" s="188" t="s">
        <v>9</v>
      </c>
      <c r="K189" s="188" t="s">
        <v>9</v>
      </c>
      <c r="L189" s="188"/>
      <c r="M189" s="188"/>
      <c r="N189" s="119">
        <f t="shared" si="4"/>
        <v>93</v>
      </c>
    </row>
    <row r="190" spans="1:14" x14ac:dyDescent="0.25">
      <c r="A190" s="118">
        <v>44476</v>
      </c>
      <c r="B190" s="105" t="s">
        <v>32</v>
      </c>
      <c r="C190" s="188">
        <v>177</v>
      </c>
      <c r="D190" s="188" t="s">
        <v>9</v>
      </c>
      <c r="E190" s="188" t="s">
        <v>9</v>
      </c>
      <c r="F190" s="188" t="s">
        <v>9</v>
      </c>
      <c r="G190" s="189" t="s">
        <v>9</v>
      </c>
      <c r="H190" s="189" t="s">
        <v>9</v>
      </c>
      <c r="I190" s="188" t="s">
        <v>9</v>
      </c>
      <c r="J190" s="188" t="s">
        <v>9</v>
      </c>
      <c r="K190" s="188" t="s">
        <v>9</v>
      </c>
      <c r="L190" s="188"/>
      <c r="M190" s="188"/>
      <c r="N190" s="119">
        <f t="shared" si="4"/>
        <v>177</v>
      </c>
    </row>
    <row r="191" spans="1:14" x14ac:dyDescent="0.25">
      <c r="A191" s="118">
        <v>44477</v>
      </c>
      <c r="B191" s="105" t="s">
        <v>33</v>
      </c>
      <c r="C191" s="188">
        <v>45</v>
      </c>
      <c r="D191" s="188">
        <v>120</v>
      </c>
      <c r="E191" s="188">
        <v>319</v>
      </c>
      <c r="F191" s="188">
        <v>19</v>
      </c>
      <c r="G191" s="189" t="s">
        <v>9</v>
      </c>
      <c r="H191" s="189" t="s">
        <v>9</v>
      </c>
      <c r="I191" s="188">
        <v>4</v>
      </c>
      <c r="J191" s="188" t="s">
        <v>9</v>
      </c>
      <c r="K191" s="188" t="s">
        <v>9</v>
      </c>
      <c r="L191" s="188"/>
      <c r="M191" s="188"/>
      <c r="N191" s="119">
        <f t="shared" si="4"/>
        <v>507</v>
      </c>
    </row>
    <row r="192" spans="1:14" x14ac:dyDescent="0.25">
      <c r="A192" s="118">
        <v>44478</v>
      </c>
      <c r="B192" s="105" t="s">
        <v>34</v>
      </c>
      <c r="C192" s="188">
        <v>50</v>
      </c>
      <c r="D192" s="188">
        <v>158</v>
      </c>
      <c r="E192" s="188">
        <v>76</v>
      </c>
      <c r="F192" s="188">
        <v>47</v>
      </c>
      <c r="G192" s="189" t="s">
        <v>9</v>
      </c>
      <c r="H192" s="189" t="s">
        <v>9</v>
      </c>
      <c r="I192" s="188" t="s">
        <v>9</v>
      </c>
      <c r="J192" s="188" t="s">
        <v>9</v>
      </c>
      <c r="K192" s="188" t="s">
        <v>9</v>
      </c>
      <c r="L192" s="188"/>
      <c r="M192" s="188"/>
      <c r="N192" s="119">
        <f t="shared" si="4"/>
        <v>331</v>
      </c>
    </row>
    <row r="193" spans="1:14" x14ac:dyDescent="0.25">
      <c r="A193" s="118">
        <v>44479</v>
      </c>
      <c r="B193" s="105" t="s">
        <v>35</v>
      </c>
      <c r="C193" s="188">
        <v>94</v>
      </c>
      <c r="D193" s="188">
        <v>252</v>
      </c>
      <c r="E193" s="188">
        <v>173</v>
      </c>
      <c r="F193" s="188">
        <v>50</v>
      </c>
      <c r="G193" s="189" t="s">
        <v>9</v>
      </c>
      <c r="H193" s="189" t="s">
        <v>9</v>
      </c>
      <c r="I193" s="188">
        <v>1</v>
      </c>
      <c r="J193" s="188" t="s">
        <v>9</v>
      </c>
      <c r="K193" s="188" t="s">
        <v>9</v>
      </c>
      <c r="L193" s="188"/>
      <c r="M193" s="188"/>
      <c r="N193" s="119">
        <f t="shared" si="4"/>
        <v>570</v>
      </c>
    </row>
    <row r="194" spans="1:14" x14ac:dyDescent="0.25">
      <c r="A194" s="118">
        <v>44480</v>
      </c>
      <c r="B194" s="105" t="s">
        <v>206</v>
      </c>
      <c r="C194" s="188">
        <v>5</v>
      </c>
      <c r="D194" s="188">
        <v>166</v>
      </c>
      <c r="E194" s="188">
        <v>121</v>
      </c>
      <c r="F194" s="188">
        <v>588</v>
      </c>
      <c r="G194" s="189" t="s">
        <v>9</v>
      </c>
      <c r="H194" s="189" t="s">
        <v>9</v>
      </c>
      <c r="I194" s="188">
        <v>215</v>
      </c>
      <c r="J194" s="188" t="s">
        <v>9</v>
      </c>
      <c r="K194" s="188" t="s">
        <v>9</v>
      </c>
      <c r="L194" s="188"/>
      <c r="M194" s="188"/>
      <c r="N194" s="119">
        <f t="shared" si="4"/>
        <v>1095</v>
      </c>
    </row>
    <row r="195" spans="1:14" x14ac:dyDescent="0.25">
      <c r="A195" s="118">
        <v>44480</v>
      </c>
      <c r="B195" s="105" t="s">
        <v>36</v>
      </c>
      <c r="C195" s="188" t="s">
        <v>9</v>
      </c>
      <c r="D195" s="188" t="s">
        <v>9</v>
      </c>
      <c r="E195" s="188">
        <v>105</v>
      </c>
      <c r="F195" s="188">
        <v>0</v>
      </c>
      <c r="G195" s="189" t="s">
        <v>9</v>
      </c>
      <c r="H195" s="189" t="s">
        <v>9</v>
      </c>
      <c r="I195" s="188" t="s">
        <v>9</v>
      </c>
      <c r="J195" s="188" t="s">
        <v>9</v>
      </c>
      <c r="K195" s="188" t="s">
        <v>9</v>
      </c>
      <c r="L195" s="188"/>
      <c r="M195" s="188"/>
      <c r="N195" s="119">
        <f t="shared" si="4"/>
        <v>105</v>
      </c>
    </row>
    <row r="196" spans="1:14" x14ac:dyDescent="0.25">
      <c r="A196" s="118">
        <v>44481</v>
      </c>
      <c r="B196" s="105" t="s">
        <v>37</v>
      </c>
      <c r="C196" s="188" t="s">
        <v>9</v>
      </c>
      <c r="D196" s="188" t="s">
        <v>9</v>
      </c>
      <c r="E196" s="188">
        <v>46</v>
      </c>
      <c r="F196" s="188">
        <v>0</v>
      </c>
      <c r="G196" s="189" t="s">
        <v>9</v>
      </c>
      <c r="H196" s="189" t="s">
        <v>9</v>
      </c>
      <c r="I196" s="188" t="s">
        <v>9</v>
      </c>
      <c r="J196" s="188" t="s">
        <v>9</v>
      </c>
      <c r="K196" s="188" t="s">
        <v>9</v>
      </c>
      <c r="L196" s="188"/>
      <c r="M196" s="188"/>
      <c r="N196" s="119">
        <f t="shared" si="4"/>
        <v>46</v>
      </c>
    </row>
    <row r="197" spans="1:14" x14ac:dyDescent="0.25">
      <c r="A197" s="118">
        <v>44482</v>
      </c>
      <c r="B197" s="105" t="s">
        <v>38</v>
      </c>
      <c r="C197" s="188" t="s">
        <v>9</v>
      </c>
      <c r="D197" s="188">
        <v>4</v>
      </c>
      <c r="E197" s="188">
        <v>3</v>
      </c>
      <c r="F197" s="188">
        <v>0</v>
      </c>
      <c r="G197" s="189" t="s">
        <v>9</v>
      </c>
      <c r="H197" s="189" t="s">
        <v>9</v>
      </c>
      <c r="I197" s="188">
        <v>1</v>
      </c>
      <c r="J197" s="188" t="s">
        <v>9</v>
      </c>
      <c r="K197" s="188" t="s">
        <v>9</v>
      </c>
      <c r="L197" s="188"/>
      <c r="M197" s="188"/>
      <c r="N197" s="119">
        <f t="shared" si="4"/>
        <v>8</v>
      </c>
    </row>
    <row r="198" spans="1:14" x14ac:dyDescent="0.25">
      <c r="A198" s="118">
        <v>44483</v>
      </c>
      <c r="B198" s="105" t="s">
        <v>39</v>
      </c>
      <c r="C198" s="188" t="s">
        <v>9</v>
      </c>
      <c r="D198" s="188" t="s">
        <v>9</v>
      </c>
      <c r="E198" s="188" t="s">
        <v>9</v>
      </c>
      <c r="F198" s="188">
        <v>0</v>
      </c>
      <c r="G198" s="189" t="s">
        <v>9</v>
      </c>
      <c r="H198" s="189" t="s">
        <v>9</v>
      </c>
      <c r="I198" s="188">
        <v>8</v>
      </c>
      <c r="J198" s="188" t="s">
        <v>9</v>
      </c>
      <c r="K198" s="188" t="s">
        <v>9</v>
      </c>
      <c r="L198" s="188"/>
      <c r="M198" s="188"/>
      <c r="N198" s="119">
        <f t="shared" si="4"/>
        <v>8</v>
      </c>
    </row>
    <row r="199" spans="1:14" x14ac:dyDescent="0.25">
      <c r="A199" s="118">
        <v>44484</v>
      </c>
      <c r="B199" s="105" t="s">
        <v>43</v>
      </c>
      <c r="C199" s="188" t="s">
        <v>9</v>
      </c>
      <c r="D199" s="188" t="s">
        <v>9</v>
      </c>
      <c r="E199" s="188">
        <v>2</v>
      </c>
      <c r="F199" s="188">
        <v>0</v>
      </c>
      <c r="G199" s="189" t="s">
        <v>9</v>
      </c>
      <c r="H199" s="189" t="s">
        <v>9</v>
      </c>
      <c r="I199" s="188" t="s">
        <v>9</v>
      </c>
      <c r="J199" s="188" t="s">
        <v>9</v>
      </c>
      <c r="K199" s="188" t="s">
        <v>9</v>
      </c>
      <c r="L199" s="188"/>
      <c r="M199" s="188"/>
      <c r="N199" s="119">
        <f t="shared" si="4"/>
        <v>2</v>
      </c>
    </row>
    <row r="200" spans="1:14" x14ac:dyDescent="0.25">
      <c r="A200" s="118">
        <v>44485</v>
      </c>
      <c r="B200" s="105" t="s">
        <v>40</v>
      </c>
      <c r="C200" s="188" t="s">
        <v>9</v>
      </c>
      <c r="D200" s="188" t="s">
        <v>9</v>
      </c>
      <c r="E200" s="188">
        <v>3</v>
      </c>
      <c r="F200" s="188">
        <v>0</v>
      </c>
      <c r="G200" s="189" t="s">
        <v>9</v>
      </c>
      <c r="H200" s="189" t="s">
        <v>9</v>
      </c>
      <c r="I200" s="188" t="s">
        <v>9</v>
      </c>
      <c r="J200" s="188" t="s">
        <v>9</v>
      </c>
      <c r="K200" s="188" t="s">
        <v>9</v>
      </c>
      <c r="L200" s="188"/>
      <c r="M200" s="188"/>
      <c r="N200" s="119">
        <f t="shared" si="4"/>
        <v>3</v>
      </c>
    </row>
    <row r="201" spans="1:14" x14ac:dyDescent="0.25">
      <c r="A201" s="118">
        <v>44486</v>
      </c>
      <c r="B201" s="105" t="s">
        <v>41</v>
      </c>
      <c r="C201" s="188">
        <v>8</v>
      </c>
      <c r="D201" s="188">
        <v>663</v>
      </c>
      <c r="E201" s="188">
        <v>40</v>
      </c>
      <c r="F201" s="188">
        <v>83</v>
      </c>
      <c r="G201" s="189" t="s">
        <v>9</v>
      </c>
      <c r="H201" s="189" t="s">
        <v>9</v>
      </c>
      <c r="I201" s="188">
        <v>588</v>
      </c>
      <c r="J201" s="188" t="s">
        <v>9</v>
      </c>
      <c r="K201" s="188" t="s">
        <v>9</v>
      </c>
      <c r="L201" s="188"/>
      <c r="M201" s="188"/>
      <c r="N201" s="119">
        <f t="shared" si="4"/>
        <v>1382</v>
      </c>
    </row>
    <row r="202" spans="1:14" s="116" customFormat="1" x14ac:dyDescent="0.25">
      <c r="A202" s="121">
        <v>44487</v>
      </c>
      <c r="B202" s="122" t="s">
        <v>42</v>
      </c>
      <c r="C202" s="199">
        <f>SUM(C184:C201)</f>
        <v>795</v>
      </c>
      <c r="D202" s="199">
        <f>SUM(D184:D201)</f>
        <v>2384</v>
      </c>
      <c r="E202" s="199">
        <f>SUM(E184:E201)</f>
        <v>2470</v>
      </c>
      <c r="F202" s="199">
        <f>SUM(F184:F201)</f>
        <v>2144</v>
      </c>
      <c r="G202" s="199" t="s">
        <v>9</v>
      </c>
      <c r="H202" s="199" t="s">
        <v>9</v>
      </c>
      <c r="I202" s="199">
        <f>SUM(I184:I201)</f>
        <v>1108</v>
      </c>
      <c r="J202" s="199"/>
      <c r="K202" s="199">
        <f>+K184</f>
        <v>1</v>
      </c>
      <c r="L202" s="199"/>
      <c r="M202" s="199"/>
      <c r="N202" s="123">
        <f>C202+D202+E202+F202+I202+K202</f>
        <v>8902</v>
      </c>
    </row>
    <row r="203" spans="1:14" x14ac:dyDescent="0.25">
      <c r="A203" s="118">
        <v>44501</v>
      </c>
      <c r="B203" s="105" t="s">
        <v>26</v>
      </c>
      <c r="C203" s="189">
        <v>258</v>
      </c>
      <c r="D203" s="189">
        <v>740</v>
      </c>
      <c r="E203" s="189">
        <v>607</v>
      </c>
      <c r="F203" s="189">
        <v>45</v>
      </c>
      <c r="G203" s="188" t="s">
        <v>9</v>
      </c>
      <c r="H203" s="188" t="s">
        <v>9</v>
      </c>
      <c r="I203" s="189">
        <v>15</v>
      </c>
      <c r="J203" s="188" t="s">
        <v>9</v>
      </c>
      <c r="K203" s="189">
        <v>148</v>
      </c>
      <c r="L203" s="189"/>
      <c r="M203" s="189"/>
      <c r="N203" s="119">
        <f>SUM(C203:J203)</f>
        <v>1665</v>
      </c>
    </row>
    <row r="204" spans="1:14" x14ac:dyDescent="0.25">
      <c r="A204" s="118">
        <v>44502</v>
      </c>
      <c r="B204" s="105" t="s">
        <v>27</v>
      </c>
      <c r="C204" s="188">
        <v>94</v>
      </c>
      <c r="D204" s="188">
        <v>115</v>
      </c>
      <c r="E204" s="188">
        <v>642</v>
      </c>
      <c r="F204" s="188">
        <v>134</v>
      </c>
      <c r="G204" s="188" t="s">
        <v>9</v>
      </c>
      <c r="H204" s="188" t="s">
        <v>9</v>
      </c>
      <c r="I204" s="188">
        <v>76</v>
      </c>
      <c r="J204" s="188" t="s">
        <v>9</v>
      </c>
      <c r="K204" s="188" t="s">
        <v>9</v>
      </c>
      <c r="L204" s="188"/>
      <c r="M204" s="188"/>
      <c r="N204" s="119">
        <f>SUM(C204:I204)</f>
        <v>1061</v>
      </c>
    </row>
    <row r="205" spans="1:14" x14ac:dyDescent="0.25">
      <c r="A205" s="118">
        <v>44503</v>
      </c>
      <c r="B205" s="105" t="s">
        <v>28</v>
      </c>
      <c r="C205" s="188">
        <v>3</v>
      </c>
      <c r="D205" s="188">
        <v>27</v>
      </c>
      <c r="E205" s="188">
        <v>37</v>
      </c>
      <c r="F205" s="188">
        <v>1</v>
      </c>
      <c r="G205" s="188" t="s">
        <v>9</v>
      </c>
      <c r="H205" s="188" t="s">
        <v>9</v>
      </c>
      <c r="I205" s="188">
        <v>2</v>
      </c>
      <c r="J205" s="188" t="s">
        <v>9</v>
      </c>
      <c r="K205" s="188" t="s">
        <v>9</v>
      </c>
      <c r="L205" s="188"/>
      <c r="M205" s="188"/>
      <c r="N205" s="119">
        <f>SUM(C205:I205)</f>
        <v>70</v>
      </c>
    </row>
    <row r="206" spans="1:14" x14ac:dyDescent="0.25">
      <c r="A206" s="118">
        <v>44504</v>
      </c>
      <c r="B206" s="105" t="s">
        <v>29</v>
      </c>
      <c r="C206" s="188">
        <v>9</v>
      </c>
      <c r="D206" s="188">
        <v>39</v>
      </c>
      <c r="E206" s="188">
        <v>20</v>
      </c>
      <c r="F206" s="188">
        <v>0</v>
      </c>
      <c r="G206" s="188" t="s">
        <v>9</v>
      </c>
      <c r="H206" s="188" t="s">
        <v>9</v>
      </c>
      <c r="I206" s="188">
        <v>1</v>
      </c>
      <c r="J206" s="188" t="s">
        <v>9</v>
      </c>
      <c r="K206" s="188" t="s">
        <v>9</v>
      </c>
      <c r="L206" s="188"/>
      <c r="M206" s="188"/>
      <c r="N206" s="119">
        <f>SUM(C206:I206)</f>
        <v>69</v>
      </c>
    </row>
    <row r="207" spans="1:14" x14ac:dyDescent="0.25">
      <c r="A207" s="118">
        <v>44505</v>
      </c>
      <c r="B207" s="105" t="s">
        <v>30</v>
      </c>
      <c r="C207" s="188">
        <v>25</v>
      </c>
      <c r="D207" s="188">
        <v>198</v>
      </c>
      <c r="E207" s="188">
        <v>122</v>
      </c>
      <c r="F207" s="188">
        <v>135</v>
      </c>
      <c r="G207" s="188" t="s">
        <v>9</v>
      </c>
      <c r="H207" s="188" t="s">
        <v>9</v>
      </c>
      <c r="I207" s="188">
        <v>35</v>
      </c>
      <c r="J207" s="188" t="s">
        <v>9</v>
      </c>
      <c r="K207" s="188" t="s">
        <v>9</v>
      </c>
      <c r="L207" s="188"/>
      <c r="M207" s="188"/>
      <c r="N207" s="119">
        <f>SUM(C207:I207)</f>
        <v>515</v>
      </c>
    </row>
    <row r="208" spans="1:14" x14ac:dyDescent="0.25">
      <c r="A208" s="118">
        <v>44506</v>
      </c>
      <c r="B208" s="105" t="s">
        <v>31</v>
      </c>
      <c r="C208" s="188">
        <v>2</v>
      </c>
      <c r="D208" s="188">
        <v>22</v>
      </c>
      <c r="E208" s="188">
        <v>38</v>
      </c>
      <c r="F208" s="188">
        <v>4</v>
      </c>
      <c r="G208" s="188" t="s">
        <v>9</v>
      </c>
      <c r="H208" s="188" t="s">
        <v>9</v>
      </c>
      <c r="I208" s="188">
        <v>2</v>
      </c>
      <c r="J208" s="188" t="s">
        <v>9</v>
      </c>
      <c r="K208" s="188">
        <v>11</v>
      </c>
      <c r="L208" s="188"/>
      <c r="M208" s="188"/>
      <c r="N208" s="119">
        <f>SUM(C208:J208)</f>
        <v>68</v>
      </c>
    </row>
    <row r="209" spans="1:14" x14ac:dyDescent="0.25">
      <c r="A209" s="118">
        <v>44507</v>
      </c>
      <c r="B209" s="105" t="s">
        <v>32</v>
      </c>
      <c r="C209" s="188">
        <v>168</v>
      </c>
      <c r="D209" s="188">
        <v>0</v>
      </c>
      <c r="E209" s="188">
        <v>0</v>
      </c>
      <c r="F209" s="188">
        <v>0</v>
      </c>
      <c r="G209" s="188" t="s">
        <v>9</v>
      </c>
      <c r="H209" s="188" t="s">
        <v>9</v>
      </c>
      <c r="I209" s="188" t="s">
        <v>9</v>
      </c>
      <c r="J209" s="188" t="s">
        <v>9</v>
      </c>
      <c r="K209" s="188" t="s">
        <v>9</v>
      </c>
      <c r="L209" s="188"/>
      <c r="M209" s="188"/>
      <c r="N209" s="119">
        <f>SUM(C209:I209)</f>
        <v>168</v>
      </c>
    </row>
    <row r="210" spans="1:14" x14ac:dyDescent="0.25">
      <c r="A210" s="118">
        <v>44508</v>
      </c>
      <c r="B210" s="105" t="s">
        <v>33</v>
      </c>
      <c r="C210" s="188">
        <v>44</v>
      </c>
      <c r="D210" s="188">
        <v>70</v>
      </c>
      <c r="E210" s="188">
        <v>307</v>
      </c>
      <c r="F210" s="188">
        <v>24</v>
      </c>
      <c r="G210" s="188" t="s">
        <v>9</v>
      </c>
      <c r="H210" s="188" t="s">
        <v>9</v>
      </c>
      <c r="I210" s="188" t="s">
        <v>9</v>
      </c>
      <c r="J210" s="188" t="s">
        <v>9</v>
      </c>
      <c r="K210" s="188" t="s">
        <v>9</v>
      </c>
      <c r="L210" s="188"/>
      <c r="M210" s="188"/>
      <c r="N210" s="119">
        <f>SUM(C210:I210)</f>
        <v>445</v>
      </c>
    </row>
    <row r="211" spans="1:14" x14ac:dyDescent="0.25">
      <c r="A211" s="118">
        <v>44509</v>
      </c>
      <c r="B211" s="105" t="s">
        <v>34</v>
      </c>
      <c r="C211" s="188">
        <v>25</v>
      </c>
      <c r="D211" s="188">
        <v>190</v>
      </c>
      <c r="E211" s="188">
        <v>84</v>
      </c>
      <c r="F211" s="188">
        <v>57</v>
      </c>
      <c r="G211" s="188" t="s">
        <v>9</v>
      </c>
      <c r="H211" s="188" t="s">
        <v>9</v>
      </c>
      <c r="I211" s="188">
        <v>1</v>
      </c>
      <c r="J211" s="188" t="s">
        <v>9</v>
      </c>
      <c r="K211" s="188" t="s">
        <v>9</v>
      </c>
      <c r="L211" s="188"/>
      <c r="M211" s="188"/>
      <c r="N211" s="119">
        <f>SUM(C211:I211)</f>
        <v>357</v>
      </c>
    </row>
    <row r="212" spans="1:14" x14ac:dyDescent="0.25">
      <c r="A212" s="118">
        <v>44510</v>
      </c>
      <c r="B212" s="105" t="s">
        <v>35</v>
      </c>
      <c r="C212" s="188">
        <v>67</v>
      </c>
      <c r="D212" s="188">
        <v>240</v>
      </c>
      <c r="E212" s="188">
        <v>219</v>
      </c>
      <c r="F212" s="188">
        <v>16</v>
      </c>
      <c r="G212" s="188" t="s">
        <v>9</v>
      </c>
      <c r="H212" s="188" t="s">
        <v>9</v>
      </c>
      <c r="I212" s="188">
        <v>1</v>
      </c>
      <c r="J212" s="188" t="s">
        <v>9</v>
      </c>
      <c r="K212" s="188">
        <v>112</v>
      </c>
      <c r="L212" s="188"/>
      <c r="M212" s="188"/>
      <c r="N212" s="119">
        <f>SUM(C212:J212)</f>
        <v>543</v>
      </c>
    </row>
    <row r="213" spans="1:14" x14ac:dyDescent="0.25">
      <c r="A213" s="118">
        <v>44511</v>
      </c>
      <c r="B213" s="105" t="s">
        <v>206</v>
      </c>
      <c r="C213" s="188">
        <v>18</v>
      </c>
      <c r="D213" s="188">
        <v>171</v>
      </c>
      <c r="E213" s="188">
        <v>163</v>
      </c>
      <c r="F213" s="188">
        <v>413</v>
      </c>
      <c r="G213" s="188" t="s">
        <v>9</v>
      </c>
      <c r="H213" s="188" t="s">
        <v>9</v>
      </c>
      <c r="I213" s="188">
        <v>43</v>
      </c>
      <c r="J213" s="188" t="s">
        <v>9</v>
      </c>
      <c r="K213" s="188" t="s">
        <v>9</v>
      </c>
      <c r="L213" s="188"/>
      <c r="M213" s="188"/>
      <c r="N213" s="119">
        <f>SUM(C213:I213)</f>
        <v>808</v>
      </c>
    </row>
    <row r="214" spans="1:14" x14ac:dyDescent="0.25">
      <c r="A214" s="118">
        <v>44512</v>
      </c>
      <c r="B214" s="105" t="s">
        <v>36</v>
      </c>
      <c r="C214" s="188" t="s">
        <v>9</v>
      </c>
      <c r="D214" s="188" t="s">
        <v>9</v>
      </c>
      <c r="E214" s="188">
        <v>119</v>
      </c>
      <c r="F214" s="188" t="s">
        <v>9</v>
      </c>
      <c r="G214" s="188" t="s">
        <v>9</v>
      </c>
      <c r="H214" s="188" t="s">
        <v>9</v>
      </c>
      <c r="I214" s="188" t="s">
        <v>9</v>
      </c>
      <c r="J214" s="188" t="s">
        <v>9</v>
      </c>
      <c r="K214" s="188" t="s">
        <v>9</v>
      </c>
      <c r="L214" s="188"/>
      <c r="M214" s="188"/>
      <c r="N214" s="119">
        <f>SUM(C214:I214)</f>
        <v>119</v>
      </c>
    </row>
    <row r="215" spans="1:14" x14ac:dyDescent="0.25">
      <c r="A215" s="118">
        <v>44513</v>
      </c>
      <c r="B215" s="105" t="s">
        <v>37</v>
      </c>
      <c r="C215" s="188" t="s">
        <v>9</v>
      </c>
      <c r="D215" s="188" t="s">
        <v>9</v>
      </c>
      <c r="E215" s="188">
        <v>71</v>
      </c>
      <c r="F215" s="188" t="s">
        <v>9</v>
      </c>
      <c r="G215" s="188" t="s">
        <v>9</v>
      </c>
      <c r="H215" s="188" t="s">
        <v>9</v>
      </c>
      <c r="I215" s="188" t="s">
        <v>9</v>
      </c>
      <c r="J215" s="188" t="s">
        <v>9</v>
      </c>
      <c r="K215" s="188" t="s">
        <v>9</v>
      </c>
      <c r="L215" s="188"/>
      <c r="M215" s="188"/>
      <c r="N215" s="119">
        <f>SUM(C215:I215)</f>
        <v>71</v>
      </c>
    </row>
    <row r="216" spans="1:14" x14ac:dyDescent="0.25">
      <c r="A216" s="118">
        <v>44514</v>
      </c>
      <c r="B216" s="105" t="s">
        <v>38</v>
      </c>
      <c r="C216" s="188" t="s">
        <v>9</v>
      </c>
      <c r="D216" s="188">
        <v>3</v>
      </c>
      <c r="E216" s="188">
        <v>12</v>
      </c>
      <c r="F216" s="188" t="s">
        <v>9</v>
      </c>
      <c r="G216" s="188" t="s">
        <v>9</v>
      </c>
      <c r="H216" s="188" t="s">
        <v>9</v>
      </c>
      <c r="I216" s="188" t="s">
        <v>9</v>
      </c>
      <c r="J216" s="188" t="s">
        <v>9</v>
      </c>
      <c r="K216" s="188" t="s">
        <v>9</v>
      </c>
      <c r="L216" s="188"/>
      <c r="M216" s="188"/>
      <c r="N216" s="119">
        <f>SUM(C216:I216)</f>
        <v>15</v>
      </c>
    </row>
    <row r="217" spans="1:14" x14ac:dyDescent="0.25">
      <c r="A217" s="118">
        <v>44515</v>
      </c>
      <c r="B217" s="105" t="s">
        <v>39</v>
      </c>
      <c r="C217" s="188" t="s">
        <v>9</v>
      </c>
      <c r="D217" s="188" t="s">
        <v>9</v>
      </c>
      <c r="E217" s="188" t="s">
        <v>9</v>
      </c>
      <c r="F217" s="188" t="s">
        <v>9</v>
      </c>
      <c r="G217" s="188" t="s">
        <v>9</v>
      </c>
      <c r="H217" s="188" t="s">
        <v>9</v>
      </c>
      <c r="I217" s="188">
        <v>5</v>
      </c>
      <c r="J217" s="188" t="s">
        <v>9</v>
      </c>
      <c r="K217" s="188" t="s">
        <v>9</v>
      </c>
      <c r="L217" s="188"/>
      <c r="M217" s="188"/>
      <c r="N217" s="119">
        <f>SUM(C217:I217)</f>
        <v>5</v>
      </c>
    </row>
    <row r="218" spans="1:14" x14ac:dyDescent="0.25">
      <c r="A218" s="118">
        <v>44516</v>
      </c>
      <c r="B218" s="105" t="s">
        <v>43</v>
      </c>
      <c r="C218" s="188" t="s">
        <v>9</v>
      </c>
      <c r="D218" s="188" t="s">
        <v>9</v>
      </c>
      <c r="E218" s="188" t="s">
        <v>9</v>
      </c>
      <c r="F218" s="188" t="s">
        <v>9</v>
      </c>
      <c r="G218" s="188" t="s">
        <v>9</v>
      </c>
      <c r="H218" s="188" t="s">
        <v>9</v>
      </c>
      <c r="I218" s="188" t="s">
        <v>9</v>
      </c>
      <c r="J218" s="188" t="s">
        <v>9</v>
      </c>
      <c r="K218" s="188" t="s">
        <v>9</v>
      </c>
      <c r="L218" s="188"/>
      <c r="M218" s="188"/>
      <c r="N218" s="189" t="s">
        <v>9</v>
      </c>
    </row>
    <row r="219" spans="1:14" x14ac:dyDescent="0.25">
      <c r="A219" s="118">
        <v>44517</v>
      </c>
      <c r="B219" s="105" t="s">
        <v>40</v>
      </c>
      <c r="C219" s="188" t="s">
        <v>9</v>
      </c>
      <c r="D219" s="188" t="s">
        <v>9</v>
      </c>
      <c r="E219" s="188" t="s">
        <v>9</v>
      </c>
      <c r="F219" s="188">
        <v>1</v>
      </c>
      <c r="G219" s="188" t="s">
        <v>9</v>
      </c>
      <c r="H219" s="188" t="s">
        <v>9</v>
      </c>
      <c r="I219" s="188">
        <v>1</v>
      </c>
      <c r="J219" s="188" t="s">
        <v>9</v>
      </c>
      <c r="K219" s="188" t="s">
        <v>9</v>
      </c>
      <c r="L219" s="188"/>
      <c r="M219" s="188"/>
      <c r="N219" s="119">
        <f>SUM(C219:I219)</f>
        <v>2</v>
      </c>
    </row>
    <row r="220" spans="1:14" x14ac:dyDescent="0.25">
      <c r="A220" s="118">
        <v>44518</v>
      </c>
      <c r="B220" s="105" t="s">
        <v>41</v>
      </c>
      <c r="C220" s="188">
        <v>184</v>
      </c>
      <c r="D220" s="188">
        <v>564</v>
      </c>
      <c r="E220" s="188">
        <v>219</v>
      </c>
      <c r="F220" s="188">
        <v>87</v>
      </c>
      <c r="G220" s="188" t="s">
        <v>9</v>
      </c>
      <c r="H220" s="188" t="s">
        <v>9</v>
      </c>
      <c r="I220" s="188">
        <v>173</v>
      </c>
      <c r="J220" s="188" t="s">
        <v>9</v>
      </c>
      <c r="K220" s="188" t="s">
        <v>9</v>
      </c>
      <c r="L220" s="188"/>
      <c r="M220" s="188"/>
      <c r="N220" s="119">
        <f>SUM(C220:I220)</f>
        <v>1227</v>
      </c>
    </row>
    <row r="221" spans="1:14" x14ac:dyDescent="0.25">
      <c r="A221" s="121">
        <v>44519</v>
      </c>
      <c r="B221" s="122" t="s">
        <v>42</v>
      </c>
      <c r="C221" s="199">
        <f>SUM(C203:C220)</f>
        <v>897</v>
      </c>
      <c r="D221" s="199">
        <f>SUM(D203:D220)</f>
        <v>2379</v>
      </c>
      <c r="E221" s="199">
        <f>SUM(E203:E220)</f>
        <v>2660</v>
      </c>
      <c r="F221" s="199">
        <f>SUM(F203:F220)</f>
        <v>917</v>
      </c>
      <c r="G221" s="199" t="s">
        <v>9</v>
      </c>
      <c r="H221" s="199" t="s">
        <v>9</v>
      </c>
      <c r="I221" s="199">
        <f>SUM(I203:I220)</f>
        <v>355</v>
      </c>
      <c r="J221" s="199"/>
      <c r="K221" s="199">
        <f>+K203+K208+K212</f>
        <v>271</v>
      </c>
      <c r="L221" s="199"/>
      <c r="M221" s="199"/>
      <c r="N221" s="199">
        <f>SUM(C221:I221)</f>
        <v>7208</v>
      </c>
    </row>
    <row r="222" spans="1:14" x14ac:dyDescent="0.25">
      <c r="A222" s="118">
        <v>44531</v>
      </c>
      <c r="B222" s="105" t="s">
        <v>26</v>
      </c>
      <c r="C222" s="189">
        <v>241</v>
      </c>
      <c r="D222" s="189">
        <v>519</v>
      </c>
      <c r="E222" s="189">
        <v>567</v>
      </c>
      <c r="F222" s="189">
        <v>49</v>
      </c>
      <c r="G222" s="189" t="s">
        <v>9</v>
      </c>
      <c r="H222" s="189" t="s">
        <v>9</v>
      </c>
      <c r="I222" s="189">
        <v>34</v>
      </c>
      <c r="J222" s="188" t="s">
        <v>9</v>
      </c>
      <c r="K222" s="189">
        <v>390</v>
      </c>
      <c r="L222" s="189"/>
      <c r="M222" s="189"/>
      <c r="N222" s="189">
        <f>SUM(C222:J222)</f>
        <v>1410</v>
      </c>
    </row>
    <row r="223" spans="1:14" x14ac:dyDescent="0.25">
      <c r="A223" s="118">
        <v>44531</v>
      </c>
      <c r="B223" s="105" t="s">
        <v>27</v>
      </c>
      <c r="C223" s="189">
        <v>93</v>
      </c>
      <c r="D223" s="188">
        <v>86</v>
      </c>
      <c r="E223" s="188">
        <v>406</v>
      </c>
      <c r="F223" s="188">
        <v>110</v>
      </c>
      <c r="G223" s="189" t="s">
        <v>9</v>
      </c>
      <c r="H223" s="189" t="s">
        <v>9</v>
      </c>
      <c r="I223" s="188">
        <v>56</v>
      </c>
      <c r="J223" s="188" t="s">
        <v>9</v>
      </c>
      <c r="K223" s="188" t="s">
        <v>9</v>
      </c>
      <c r="L223" s="188"/>
      <c r="M223" s="188"/>
      <c r="N223" s="189">
        <f>SUM(C223:I223)</f>
        <v>751</v>
      </c>
    </row>
    <row r="224" spans="1:14" x14ac:dyDescent="0.25">
      <c r="A224" s="118">
        <v>44531</v>
      </c>
      <c r="B224" s="105" t="s">
        <v>28</v>
      </c>
      <c r="C224" s="189">
        <v>4</v>
      </c>
      <c r="D224" s="188">
        <v>26</v>
      </c>
      <c r="E224" s="188">
        <v>32</v>
      </c>
      <c r="F224" s="188">
        <v>3</v>
      </c>
      <c r="G224" s="189" t="s">
        <v>9</v>
      </c>
      <c r="H224" s="189" t="s">
        <v>9</v>
      </c>
      <c r="I224" s="188">
        <v>1</v>
      </c>
      <c r="J224" s="188" t="s">
        <v>9</v>
      </c>
      <c r="K224" s="188" t="s">
        <v>9</v>
      </c>
      <c r="L224" s="188"/>
      <c r="M224" s="188"/>
      <c r="N224" s="189">
        <f>SUM(C224:I224)</f>
        <v>66</v>
      </c>
    </row>
    <row r="225" spans="1:14" x14ac:dyDescent="0.25">
      <c r="A225" s="118">
        <v>44531</v>
      </c>
      <c r="B225" s="105" t="s">
        <v>29</v>
      </c>
      <c r="C225" s="189">
        <v>5</v>
      </c>
      <c r="D225" s="188">
        <v>20</v>
      </c>
      <c r="E225" s="188">
        <v>16</v>
      </c>
      <c r="F225" s="188" t="s">
        <v>9</v>
      </c>
      <c r="G225" s="189" t="s">
        <v>9</v>
      </c>
      <c r="H225" s="189" t="s">
        <v>9</v>
      </c>
      <c r="I225" s="188" t="s">
        <v>9</v>
      </c>
      <c r="J225" s="188" t="s">
        <v>9</v>
      </c>
      <c r="K225" s="188" t="s">
        <v>9</v>
      </c>
      <c r="L225" s="188"/>
      <c r="M225" s="188"/>
      <c r="N225" s="189">
        <f>SUM(C225:I225)</f>
        <v>41</v>
      </c>
    </row>
    <row r="226" spans="1:14" x14ac:dyDescent="0.25">
      <c r="A226" s="118">
        <v>44531</v>
      </c>
      <c r="B226" s="105" t="s">
        <v>30</v>
      </c>
      <c r="C226" s="189">
        <v>22</v>
      </c>
      <c r="D226" s="188">
        <v>155</v>
      </c>
      <c r="E226" s="188">
        <v>158</v>
      </c>
      <c r="F226" s="188">
        <v>181</v>
      </c>
      <c r="G226" s="189" t="s">
        <v>9</v>
      </c>
      <c r="H226" s="189" t="s">
        <v>9</v>
      </c>
      <c r="I226" s="188">
        <v>57</v>
      </c>
      <c r="J226" s="188" t="s">
        <v>9</v>
      </c>
      <c r="K226" s="188" t="s">
        <v>9</v>
      </c>
      <c r="L226" s="188"/>
      <c r="M226" s="188"/>
      <c r="N226" s="189">
        <f>SUM(C226:I226)</f>
        <v>573</v>
      </c>
    </row>
    <row r="227" spans="1:14" x14ac:dyDescent="0.25">
      <c r="A227" s="118">
        <v>44531</v>
      </c>
      <c r="B227" s="105" t="s">
        <v>31</v>
      </c>
      <c r="C227" s="189">
        <v>3</v>
      </c>
      <c r="D227" s="188">
        <v>20</v>
      </c>
      <c r="E227" s="188">
        <v>29</v>
      </c>
      <c r="F227" s="188">
        <v>2</v>
      </c>
      <c r="G227" s="189" t="s">
        <v>9</v>
      </c>
      <c r="H227" s="189" t="s">
        <v>9</v>
      </c>
      <c r="I227" s="188">
        <v>5</v>
      </c>
      <c r="J227" s="188" t="s">
        <v>9</v>
      </c>
      <c r="K227" s="188">
        <v>33</v>
      </c>
      <c r="L227" s="188"/>
      <c r="M227" s="188"/>
      <c r="N227" s="189">
        <f>SUM(C227:J227)</f>
        <v>59</v>
      </c>
    </row>
    <row r="228" spans="1:14" x14ac:dyDescent="0.25">
      <c r="A228" s="118">
        <v>44531</v>
      </c>
      <c r="B228" s="105" t="s">
        <v>32</v>
      </c>
      <c r="C228" s="189">
        <v>176</v>
      </c>
      <c r="D228" s="188" t="s">
        <v>9</v>
      </c>
      <c r="E228" s="188" t="s">
        <v>9</v>
      </c>
      <c r="F228" s="188" t="s">
        <v>9</v>
      </c>
      <c r="G228" s="189" t="s">
        <v>9</v>
      </c>
      <c r="H228" s="189" t="s">
        <v>9</v>
      </c>
      <c r="I228" s="188" t="s">
        <v>9</v>
      </c>
      <c r="J228" s="188" t="s">
        <v>9</v>
      </c>
      <c r="K228" s="188" t="s">
        <v>9</v>
      </c>
      <c r="L228" s="188"/>
      <c r="M228" s="188"/>
      <c r="N228" s="189">
        <f>SUM(C228:I228)</f>
        <v>176</v>
      </c>
    </row>
    <row r="229" spans="1:14" x14ac:dyDescent="0.25">
      <c r="A229" s="118">
        <v>44531</v>
      </c>
      <c r="B229" s="105" t="s">
        <v>33</v>
      </c>
      <c r="C229" s="189">
        <v>37</v>
      </c>
      <c r="D229" s="188">
        <v>81</v>
      </c>
      <c r="E229" s="188">
        <v>221</v>
      </c>
      <c r="F229" s="188">
        <v>19</v>
      </c>
      <c r="G229" s="189" t="s">
        <v>9</v>
      </c>
      <c r="H229" s="189" t="s">
        <v>9</v>
      </c>
      <c r="I229" s="188">
        <v>3</v>
      </c>
      <c r="J229" s="188" t="s">
        <v>9</v>
      </c>
      <c r="K229" s="188" t="s">
        <v>9</v>
      </c>
      <c r="L229" s="188"/>
      <c r="M229" s="188"/>
      <c r="N229" s="189">
        <f>SUM(C229:I229)</f>
        <v>361</v>
      </c>
    </row>
    <row r="230" spans="1:14" x14ac:dyDescent="0.25">
      <c r="A230" s="118">
        <v>44531</v>
      </c>
      <c r="B230" s="105" t="s">
        <v>34</v>
      </c>
      <c r="C230" s="189">
        <v>20</v>
      </c>
      <c r="D230" s="188">
        <v>129</v>
      </c>
      <c r="E230" s="188">
        <v>67</v>
      </c>
      <c r="F230" s="188">
        <v>91</v>
      </c>
      <c r="G230" s="189" t="s">
        <v>9</v>
      </c>
      <c r="H230" s="189" t="s">
        <v>9</v>
      </c>
      <c r="I230" s="188" t="s">
        <v>9</v>
      </c>
      <c r="J230" s="188" t="s">
        <v>9</v>
      </c>
      <c r="K230" s="188" t="s">
        <v>9</v>
      </c>
      <c r="L230" s="188"/>
      <c r="M230" s="188"/>
      <c r="N230" s="189">
        <f>SUM(C230:I230)</f>
        <v>307</v>
      </c>
    </row>
    <row r="231" spans="1:14" x14ac:dyDescent="0.25">
      <c r="A231" s="118">
        <v>44531</v>
      </c>
      <c r="B231" s="105" t="s">
        <v>35</v>
      </c>
      <c r="C231" s="189">
        <v>67</v>
      </c>
      <c r="D231" s="188">
        <v>150</v>
      </c>
      <c r="E231" s="188">
        <v>145</v>
      </c>
      <c r="F231" s="188">
        <v>5</v>
      </c>
      <c r="G231" s="189" t="s">
        <v>9</v>
      </c>
      <c r="H231" s="189" t="s">
        <v>9</v>
      </c>
      <c r="I231" s="188">
        <v>2</v>
      </c>
      <c r="J231" s="188" t="s">
        <v>9</v>
      </c>
      <c r="K231" s="188">
        <v>178</v>
      </c>
      <c r="L231" s="188"/>
      <c r="M231" s="188"/>
      <c r="N231" s="189">
        <f>SUM(C231:J231)</f>
        <v>369</v>
      </c>
    </row>
    <row r="232" spans="1:14" x14ac:dyDescent="0.25">
      <c r="A232" s="118">
        <v>44531</v>
      </c>
      <c r="B232" s="105" t="s">
        <v>206</v>
      </c>
      <c r="C232" s="189">
        <v>11</v>
      </c>
      <c r="D232" s="188">
        <v>132</v>
      </c>
      <c r="E232" s="188">
        <v>131</v>
      </c>
      <c r="F232" s="188">
        <v>720</v>
      </c>
      <c r="G232" s="189" t="s">
        <v>9</v>
      </c>
      <c r="H232" s="189" t="s">
        <v>9</v>
      </c>
      <c r="I232" s="188">
        <v>33</v>
      </c>
      <c r="J232" s="188" t="s">
        <v>9</v>
      </c>
      <c r="K232" s="188" t="s">
        <v>9</v>
      </c>
      <c r="L232" s="188"/>
      <c r="M232" s="188"/>
      <c r="N232" s="189">
        <f>SUM(C232:I232)</f>
        <v>1027</v>
      </c>
    </row>
    <row r="233" spans="1:14" x14ac:dyDescent="0.25">
      <c r="A233" s="118">
        <v>44531</v>
      </c>
      <c r="B233" s="105" t="s">
        <v>36</v>
      </c>
      <c r="C233" s="189" t="s">
        <v>9</v>
      </c>
      <c r="D233" s="188" t="s">
        <v>9</v>
      </c>
      <c r="E233" s="188">
        <v>48</v>
      </c>
      <c r="F233" s="188" t="s">
        <v>9</v>
      </c>
      <c r="G233" s="189" t="s">
        <v>9</v>
      </c>
      <c r="H233" s="189" t="s">
        <v>9</v>
      </c>
      <c r="I233" s="188" t="s">
        <v>9</v>
      </c>
      <c r="J233" s="188" t="s">
        <v>9</v>
      </c>
      <c r="K233" s="188" t="s">
        <v>9</v>
      </c>
      <c r="L233" s="188"/>
      <c r="M233" s="188"/>
      <c r="N233" s="189">
        <f>SUM(C233:I233)</f>
        <v>48</v>
      </c>
    </row>
    <row r="234" spans="1:14" x14ac:dyDescent="0.25">
      <c r="A234" s="118">
        <v>44531</v>
      </c>
      <c r="B234" s="105" t="s">
        <v>37</v>
      </c>
      <c r="C234" s="189" t="s">
        <v>9</v>
      </c>
      <c r="D234" s="188" t="s">
        <v>9</v>
      </c>
      <c r="E234" s="188">
        <v>13</v>
      </c>
      <c r="F234" s="188" t="s">
        <v>9</v>
      </c>
      <c r="G234" s="189" t="s">
        <v>9</v>
      </c>
      <c r="H234" s="189" t="s">
        <v>9</v>
      </c>
      <c r="I234" s="188" t="s">
        <v>9</v>
      </c>
      <c r="J234" s="188" t="s">
        <v>9</v>
      </c>
      <c r="K234" s="188" t="s">
        <v>9</v>
      </c>
      <c r="L234" s="188"/>
      <c r="M234" s="188"/>
      <c r="N234" s="189">
        <f>SUM(C234:I234)</f>
        <v>13</v>
      </c>
    </row>
    <row r="235" spans="1:14" x14ac:dyDescent="0.25">
      <c r="A235" s="118">
        <v>44531</v>
      </c>
      <c r="B235" s="105" t="s">
        <v>38</v>
      </c>
      <c r="C235" s="189" t="s">
        <v>9</v>
      </c>
      <c r="D235" s="188" t="s">
        <v>9</v>
      </c>
      <c r="E235" s="188" t="s">
        <v>9</v>
      </c>
      <c r="F235" s="188" t="s">
        <v>9</v>
      </c>
      <c r="G235" s="189" t="s">
        <v>9</v>
      </c>
      <c r="H235" s="189" t="s">
        <v>9</v>
      </c>
      <c r="I235" s="188" t="s">
        <v>9</v>
      </c>
      <c r="J235" s="188" t="s">
        <v>9</v>
      </c>
      <c r="K235" s="188" t="s">
        <v>9</v>
      </c>
      <c r="L235" s="188"/>
      <c r="M235" s="188"/>
      <c r="N235" s="189" t="s">
        <v>9</v>
      </c>
    </row>
    <row r="236" spans="1:14" x14ac:dyDescent="0.25">
      <c r="A236" s="118">
        <v>44531</v>
      </c>
      <c r="B236" s="105" t="s">
        <v>39</v>
      </c>
      <c r="C236" s="189" t="s">
        <v>9</v>
      </c>
      <c r="D236" s="188" t="s">
        <v>9</v>
      </c>
      <c r="E236" s="188">
        <v>1</v>
      </c>
      <c r="F236" s="188">
        <v>1</v>
      </c>
      <c r="G236" s="189" t="s">
        <v>9</v>
      </c>
      <c r="H236" s="189" t="s">
        <v>9</v>
      </c>
      <c r="I236" s="188">
        <v>2</v>
      </c>
      <c r="J236" s="188" t="s">
        <v>9</v>
      </c>
      <c r="K236" s="188" t="s">
        <v>9</v>
      </c>
      <c r="L236" s="188"/>
      <c r="M236" s="188"/>
      <c r="N236" s="189">
        <f>SUM(C236:I236)</f>
        <v>4</v>
      </c>
    </row>
    <row r="237" spans="1:14" x14ac:dyDescent="0.25">
      <c r="A237" s="118">
        <v>44531</v>
      </c>
      <c r="B237" s="105" t="s">
        <v>43</v>
      </c>
      <c r="C237" s="189" t="s">
        <v>9</v>
      </c>
      <c r="D237" s="188" t="s">
        <v>9</v>
      </c>
      <c r="E237" s="188" t="s">
        <v>9</v>
      </c>
      <c r="F237" s="188" t="s">
        <v>9</v>
      </c>
      <c r="G237" s="189" t="s">
        <v>9</v>
      </c>
      <c r="H237" s="189" t="s">
        <v>9</v>
      </c>
      <c r="I237" s="188" t="s">
        <v>9</v>
      </c>
      <c r="J237" s="188" t="s">
        <v>9</v>
      </c>
      <c r="K237" s="188" t="s">
        <v>9</v>
      </c>
      <c r="L237" s="188"/>
      <c r="M237" s="188"/>
      <c r="N237" s="189" t="s">
        <v>9</v>
      </c>
    </row>
    <row r="238" spans="1:14" x14ac:dyDescent="0.25">
      <c r="A238" s="118">
        <v>44531</v>
      </c>
      <c r="B238" s="105" t="s">
        <v>40</v>
      </c>
      <c r="C238" s="189" t="s">
        <v>9</v>
      </c>
      <c r="D238" s="188">
        <v>2</v>
      </c>
      <c r="E238" s="188">
        <v>1</v>
      </c>
      <c r="F238" s="188" t="s">
        <v>9</v>
      </c>
      <c r="G238" s="189" t="s">
        <v>9</v>
      </c>
      <c r="H238" s="189" t="s">
        <v>9</v>
      </c>
      <c r="I238" s="188" t="s">
        <v>9</v>
      </c>
      <c r="J238" s="188" t="s">
        <v>9</v>
      </c>
      <c r="K238" s="188" t="s">
        <v>9</v>
      </c>
      <c r="L238" s="188"/>
      <c r="M238" s="188"/>
      <c r="N238" s="189">
        <f>SUM(C238:I238)</f>
        <v>3</v>
      </c>
    </row>
    <row r="239" spans="1:14" x14ac:dyDescent="0.25">
      <c r="A239" s="118">
        <v>44531</v>
      </c>
      <c r="B239" s="105" t="s">
        <v>41</v>
      </c>
      <c r="C239" s="189" t="s">
        <v>9</v>
      </c>
      <c r="D239" s="188">
        <v>416</v>
      </c>
      <c r="E239" s="188">
        <v>423</v>
      </c>
      <c r="F239" s="188">
        <v>650</v>
      </c>
      <c r="G239" s="189" t="s">
        <v>9</v>
      </c>
      <c r="H239" s="189" t="s">
        <v>9</v>
      </c>
      <c r="I239" s="188">
        <v>75</v>
      </c>
      <c r="J239" s="188" t="s">
        <v>9</v>
      </c>
      <c r="K239" s="188" t="s">
        <v>9</v>
      </c>
      <c r="L239" s="188"/>
      <c r="M239" s="188"/>
      <c r="N239" s="189">
        <f>SUM(C239:I239)</f>
        <v>1564</v>
      </c>
    </row>
    <row r="240" spans="1:14" x14ac:dyDescent="0.25">
      <c r="A240" s="121">
        <v>44531</v>
      </c>
      <c r="B240" s="122" t="s">
        <v>42</v>
      </c>
      <c r="C240" s="199">
        <f>SUM(C222:C239)</f>
        <v>679</v>
      </c>
      <c r="D240" s="199">
        <f>SUM(D222:D239)</f>
        <v>1736</v>
      </c>
      <c r="E240" s="199">
        <f>SUM(E222:E239)</f>
        <v>2258</v>
      </c>
      <c r="F240" s="199">
        <f>SUM(F222:F239)</f>
        <v>1831</v>
      </c>
      <c r="G240" s="199" t="s">
        <v>9</v>
      </c>
      <c r="H240" s="199" t="s">
        <v>9</v>
      </c>
      <c r="I240" s="199">
        <f>SUM(I222:I239)</f>
        <v>268</v>
      </c>
      <c r="J240" s="199" t="s">
        <v>9</v>
      </c>
      <c r="K240" s="199">
        <f>+K222+K227+K231</f>
        <v>601</v>
      </c>
      <c r="L240" s="199"/>
      <c r="M240" s="199"/>
      <c r="N240" s="123">
        <f>SUM(C240:K240)</f>
        <v>7373</v>
      </c>
    </row>
    <row r="241" spans="1:14" x14ac:dyDescent="0.25">
      <c r="A241" s="318" t="s">
        <v>11</v>
      </c>
      <c r="B241" s="319"/>
      <c r="C241" s="253">
        <f>+C240+C221+C202</f>
        <v>2371</v>
      </c>
      <c r="D241" s="253">
        <f>+D240+D221+D202</f>
        <v>6499</v>
      </c>
      <c r="E241" s="253">
        <f>+E240+E221+E202</f>
        <v>7388</v>
      </c>
      <c r="F241" s="253">
        <f>+F240+F221+F202</f>
        <v>4892</v>
      </c>
      <c r="G241" s="253" t="s">
        <v>9</v>
      </c>
      <c r="H241" s="253" t="s">
        <v>9</v>
      </c>
      <c r="I241" s="253">
        <f>+I240+I221+I202</f>
        <v>1731</v>
      </c>
      <c r="J241" s="253" t="s">
        <v>9</v>
      </c>
      <c r="K241" s="253">
        <f>+K202+K221+K240</f>
        <v>873</v>
      </c>
      <c r="L241" s="253"/>
      <c r="M241" s="253"/>
      <c r="N241" s="287">
        <f>+N240+N221+N202</f>
        <v>23483</v>
      </c>
    </row>
    <row r="242" spans="1:14" x14ac:dyDescent="0.25">
      <c r="A242" s="118">
        <v>44562</v>
      </c>
      <c r="B242" s="105" t="s">
        <v>26</v>
      </c>
      <c r="C242" s="189">
        <v>264</v>
      </c>
      <c r="D242" s="189">
        <v>641</v>
      </c>
      <c r="E242" s="189">
        <v>543</v>
      </c>
      <c r="F242" s="189">
        <v>26</v>
      </c>
      <c r="G242" s="190" t="s">
        <v>9</v>
      </c>
      <c r="H242" s="190" t="s">
        <v>9</v>
      </c>
      <c r="I242" s="189">
        <v>15</v>
      </c>
      <c r="J242" s="189" t="s">
        <v>9</v>
      </c>
      <c r="K242" s="189">
        <v>469</v>
      </c>
      <c r="L242" s="189"/>
      <c r="M242" s="189"/>
      <c r="N242" s="189">
        <f>SUM(C242:J242)</f>
        <v>1489</v>
      </c>
    </row>
    <row r="243" spans="1:14" x14ac:dyDescent="0.25">
      <c r="A243" s="118">
        <v>44563</v>
      </c>
      <c r="B243" s="105" t="s">
        <v>27</v>
      </c>
      <c r="C243" s="189">
        <v>85</v>
      </c>
      <c r="D243" s="188">
        <v>91</v>
      </c>
      <c r="E243" s="188">
        <v>347</v>
      </c>
      <c r="F243" s="188">
        <v>114</v>
      </c>
      <c r="G243" s="190" t="s">
        <v>9</v>
      </c>
      <c r="H243" s="190" t="s">
        <v>9</v>
      </c>
      <c r="I243" s="188">
        <v>28</v>
      </c>
      <c r="J243" s="189" t="s">
        <v>9</v>
      </c>
      <c r="K243" s="188" t="s">
        <v>9</v>
      </c>
      <c r="L243" s="188"/>
      <c r="M243" s="188"/>
      <c r="N243" s="189">
        <f>SUM(C243:I243)</f>
        <v>665</v>
      </c>
    </row>
    <row r="244" spans="1:14" x14ac:dyDescent="0.25">
      <c r="A244" s="118">
        <v>44564</v>
      </c>
      <c r="B244" s="105" t="s">
        <v>28</v>
      </c>
      <c r="C244" s="189">
        <v>4</v>
      </c>
      <c r="D244" s="188">
        <v>49</v>
      </c>
      <c r="E244" s="188">
        <v>32</v>
      </c>
      <c r="F244" s="188" t="s">
        <v>9</v>
      </c>
      <c r="G244" s="190" t="s">
        <v>9</v>
      </c>
      <c r="H244" s="190" t="s">
        <v>9</v>
      </c>
      <c r="I244" s="188" t="s">
        <v>9</v>
      </c>
      <c r="J244" s="189" t="s">
        <v>9</v>
      </c>
      <c r="K244" s="188" t="s">
        <v>9</v>
      </c>
      <c r="L244" s="188"/>
      <c r="M244" s="188"/>
      <c r="N244" s="189">
        <f>SUM(C244:I244)</f>
        <v>85</v>
      </c>
    </row>
    <row r="245" spans="1:14" x14ac:dyDescent="0.25">
      <c r="A245" s="118">
        <v>44565</v>
      </c>
      <c r="B245" s="105" t="s">
        <v>29</v>
      </c>
      <c r="C245" s="189">
        <v>7</v>
      </c>
      <c r="D245" s="188">
        <v>19</v>
      </c>
      <c r="E245" s="188">
        <v>20</v>
      </c>
      <c r="F245" s="188" t="s">
        <v>9</v>
      </c>
      <c r="G245" s="190" t="s">
        <v>9</v>
      </c>
      <c r="H245" s="190" t="s">
        <v>9</v>
      </c>
      <c r="I245" s="188" t="s">
        <v>9</v>
      </c>
      <c r="J245" s="189" t="s">
        <v>9</v>
      </c>
      <c r="K245" s="188" t="s">
        <v>9</v>
      </c>
      <c r="L245" s="188"/>
      <c r="M245" s="188"/>
      <c r="N245" s="189">
        <f>SUM(C245:I245)</f>
        <v>46</v>
      </c>
    </row>
    <row r="246" spans="1:14" x14ac:dyDescent="0.25">
      <c r="A246" s="118">
        <v>44566</v>
      </c>
      <c r="B246" s="105" t="s">
        <v>30</v>
      </c>
      <c r="C246" s="189">
        <v>23</v>
      </c>
      <c r="D246" s="188">
        <v>79</v>
      </c>
      <c r="E246" s="188">
        <v>114</v>
      </c>
      <c r="F246" s="188">
        <v>42</v>
      </c>
      <c r="G246" s="190" t="s">
        <v>9</v>
      </c>
      <c r="H246" s="190" t="s">
        <v>9</v>
      </c>
      <c r="I246" s="188">
        <v>7</v>
      </c>
      <c r="J246" s="189" t="s">
        <v>9</v>
      </c>
      <c r="K246" s="188" t="s">
        <v>9</v>
      </c>
      <c r="L246" s="188"/>
      <c r="M246" s="188"/>
      <c r="N246" s="189">
        <f>SUM(C246:I246)</f>
        <v>265</v>
      </c>
    </row>
    <row r="247" spans="1:14" x14ac:dyDescent="0.25">
      <c r="A247" s="118">
        <v>44562</v>
      </c>
      <c r="B247" s="105" t="s">
        <v>31</v>
      </c>
      <c r="C247" s="189">
        <v>2</v>
      </c>
      <c r="D247" s="188">
        <v>22</v>
      </c>
      <c r="E247" s="188">
        <v>41</v>
      </c>
      <c r="F247" s="188">
        <v>1</v>
      </c>
      <c r="G247" s="190" t="s">
        <v>9</v>
      </c>
      <c r="H247" s="190" t="s">
        <v>9</v>
      </c>
      <c r="I247" s="188">
        <v>54</v>
      </c>
      <c r="J247" s="189" t="s">
        <v>9</v>
      </c>
      <c r="K247" s="188">
        <v>64</v>
      </c>
      <c r="L247" s="188"/>
      <c r="M247" s="188"/>
      <c r="N247" s="189">
        <f>SUM(C247:J247)</f>
        <v>120</v>
      </c>
    </row>
    <row r="248" spans="1:14" x14ac:dyDescent="0.25">
      <c r="A248" s="118">
        <v>44563</v>
      </c>
      <c r="B248" s="105" t="s">
        <v>32</v>
      </c>
      <c r="C248" s="189">
        <v>171</v>
      </c>
      <c r="D248" s="188" t="s">
        <v>9</v>
      </c>
      <c r="E248" s="188" t="s">
        <v>9</v>
      </c>
      <c r="F248" s="188" t="s">
        <v>9</v>
      </c>
      <c r="G248" s="190" t="s">
        <v>9</v>
      </c>
      <c r="H248" s="190" t="s">
        <v>9</v>
      </c>
      <c r="I248" s="188" t="s">
        <v>9</v>
      </c>
      <c r="J248" s="189" t="s">
        <v>9</v>
      </c>
      <c r="K248" s="188" t="s">
        <v>9</v>
      </c>
      <c r="L248" s="188"/>
      <c r="M248" s="188"/>
      <c r="N248" s="189">
        <f>SUM(C248:I248)</f>
        <v>171</v>
      </c>
    </row>
    <row r="249" spans="1:14" x14ac:dyDescent="0.25">
      <c r="A249" s="118">
        <v>44564</v>
      </c>
      <c r="B249" s="105" t="s">
        <v>33</v>
      </c>
      <c r="C249" s="189">
        <v>33</v>
      </c>
      <c r="D249" s="188">
        <v>50</v>
      </c>
      <c r="E249" s="188">
        <v>251</v>
      </c>
      <c r="F249" s="188">
        <v>9</v>
      </c>
      <c r="G249" s="190" t="s">
        <v>9</v>
      </c>
      <c r="H249" s="190" t="s">
        <v>9</v>
      </c>
      <c r="I249" s="188">
        <v>11</v>
      </c>
      <c r="J249" s="188">
        <v>553</v>
      </c>
      <c r="K249" s="188" t="s">
        <v>9</v>
      </c>
      <c r="L249" s="188"/>
      <c r="M249" s="188"/>
      <c r="N249" s="189">
        <f>SUM(C249:I249)</f>
        <v>354</v>
      </c>
    </row>
    <row r="250" spans="1:14" x14ac:dyDescent="0.25">
      <c r="A250" s="118">
        <v>44565</v>
      </c>
      <c r="B250" s="105" t="s">
        <v>34</v>
      </c>
      <c r="C250" s="189">
        <v>18</v>
      </c>
      <c r="D250" s="188">
        <v>90</v>
      </c>
      <c r="E250" s="188">
        <v>50</v>
      </c>
      <c r="F250" s="188">
        <v>55</v>
      </c>
      <c r="G250" s="190" t="s">
        <v>9</v>
      </c>
      <c r="H250" s="190" t="s">
        <v>9</v>
      </c>
      <c r="I250" s="188" t="s">
        <v>9</v>
      </c>
      <c r="J250" s="188" t="s">
        <v>9</v>
      </c>
      <c r="K250" s="188" t="s">
        <v>9</v>
      </c>
      <c r="L250" s="188"/>
      <c r="M250" s="188"/>
      <c r="N250" s="189">
        <f>SUM(C250:I250)</f>
        <v>213</v>
      </c>
    </row>
    <row r="251" spans="1:14" x14ac:dyDescent="0.25">
      <c r="A251" s="118">
        <v>44566</v>
      </c>
      <c r="B251" s="105" t="s">
        <v>35</v>
      </c>
      <c r="C251" s="189">
        <v>59</v>
      </c>
      <c r="D251" s="188">
        <v>122</v>
      </c>
      <c r="E251" s="188">
        <v>157</v>
      </c>
      <c r="F251" s="188">
        <v>10</v>
      </c>
      <c r="G251" s="190" t="s">
        <v>9</v>
      </c>
      <c r="H251" s="190" t="s">
        <v>9</v>
      </c>
      <c r="I251" s="188">
        <v>22</v>
      </c>
      <c r="J251" s="188" t="s">
        <v>9</v>
      </c>
      <c r="K251" s="188">
        <v>258</v>
      </c>
      <c r="L251" s="188"/>
      <c r="M251" s="188"/>
      <c r="N251" s="189">
        <f>SUM(C251:J251)</f>
        <v>370</v>
      </c>
    </row>
    <row r="252" spans="1:14" x14ac:dyDescent="0.25">
      <c r="A252" s="118">
        <v>44562</v>
      </c>
      <c r="B252" s="105" t="s">
        <v>206</v>
      </c>
      <c r="C252" s="189">
        <v>5</v>
      </c>
      <c r="D252" s="188">
        <v>75</v>
      </c>
      <c r="E252" s="188">
        <v>70</v>
      </c>
      <c r="F252" s="188">
        <v>67</v>
      </c>
      <c r="G252" s="190" t="s">
        <v>9</v>
      </c>
      <c r="H252" s="190" t="s">
        <v>9</v>
      </c>
      <c r="I252" s="188">
        <v>29</v>
      </c>
      <c r="J252" s="188" t="s">
        <v>9</v>
      </c>
      <c r="K252" s="188" t="s">
        <v>9</v>
      </c>
      <c r="L252" s="188"/>
      <c r="M252" s="188"/>
      <c r="N252" s="189">
        <f>SUM(C252:I252)</f>
        <v>246</v>
      </c>
    </row>
    <row r="253" spans="1:14" x14ac:dyDescent="0.25">
      <c r="A253" s="118">
        <v>44563</v>
      </c>
      <c r="B253" s="105" t="s">
        <v>36</v>
      </c>
      <c r="C253" s="189" t="s">
        <v>9</v>
      </c>
      <c r="D253" s="188" t="s">
        <v>9</v>
      </c>
      <c r="E253" s="188">
        <v>61</v>
      </c>
      <c r="F253" s="188" t="s">
        <v>9</v>
      </c>
      <c r="G253" s="190" t="s">
        <v>9</v>
      </c>
      <c r="H253" s="190" t="s">
        <v>9</v>
      </c>
      <c r="I253" s="188" t="s">
        <v>9</v>
      </c>
      <c r="J253" s="188" t="s">
        <v>9</v>
      </c>
      <c r="K253" s="188" t="s">
        <v>9</v>
      </c>
      <c r="L253" s="188"/>
      <c r="M253" s="188"/>
      <c r="N253" s="189">
        <f>SUM(C253:I253)</f>
        <v>61</v>
      </c>
    </row>
    <row r="254" spans="1:14" x14ac:dyDescent="0.25">
      <c r="A254" s="118">
        <v>44564</v>
      </c>
      <c r="B254" s="105" t="s">
        <v>37</v>
      </c>
      <c r="C254" s="189" t="s">
        <v>9</v>
      </c>
      <c r="D254" s="188" t="s">
        <v>9</v>
      </c>
      <c r="E254" s="188">
        <v>18</v>
      </c>
      <c r="F254" s="188" t="s">
        <v>9</v>
      </c>
      <c r="G254" s="190" t="s">
        <v>9</v>
      </c>
      <c r="H254" s="190" t="s">
        <v>9</v>
      </c>
      <c r="I254" s="188" t="s">
        <v>9</v>
      </c>
      <c r="J254" s="188" t="s">
        <v>9</v>
      </c>
      <c r="K254" s="188" t="s">
        <v>9</v>
      </c>
      <c r="L254" s="188"/>
      <c r="M254" s="188"/>
      <c r="N254" s="189">
        <f>SUM(C254:I254)</f>
        <v>18</v>
      </c>
    </row>
    <row r="255" spans="1:14" x14ac:dyDescent="0.25">
      <c r="A255" s="118">
        <v>44565</v>
      </c>
      <c r="B255" s="105" t="s">
        <v>38</v>
      </c>
      <c r="C255" s="189" t="s">
        <v>9</v>
      </c>
      <c r="D255" s="188" t="s">
        <v>9</v>
      </c>
      <c r="E255" s="188" t="s">
        <v>9</v>
      </c>
      <c r="F255" s="188" t="s">
        <v>9</v>
      </c>
      <c r="G255" s="190" t="s">
        <v>9</v>
      </c>
      <c r="H255" s="190" t="s">
        <v>9</v>
      </c>
      <c r="I255" s="188" t="s">
        <v>9</v>
      </c>
      <c r="J255" s="188" t="s">
        <v>9</v>
      </c>
      <c r="K255" s="188" t="s">
        <v>9</v>
      </c>
      <c r="L255" s="188"/>
      <c r="M255" s="188"/>
      <c r="N255" s="189" t="s">
        <v>9</v>
      </c>
    </row>
    <row r="256" spans="1:14" x14ac:dyDescent="0.25">
      <c r="A256" s="118">
        <v>44566</v>
      </c>
      <c r="B256" s="105" t="s">
        <v>39</v>
      </c>
      <c r="C256" s="189" t="s">
        <v>9</v>
      </c>
      <c r="D256" s="188">
        <v>1</v>
      </c>
      <c r="E256" s="188" t="s">
        <v>9</v>
      </c>
      <c r="F256" s="188" t="s">
        <v>9</v>
      </c>
      <c r="G256" s="190" t="s">
        <v>9</v>
      </c>
      <c r="H256" s="190" t="s">
        <v>9</v>
      </c>
      <c r="I256" s="188" t="s">
        <v>9</v>
      </c>
      <c r="J256" s="188" t="s">
        <v>9</v>
      </c>
      <c r="K256" s="188" t="s">
        <v>9</v>
      </c>
      <c r="L256" s="188"/>
      <c r="M256" s="188"/>
      <c r="N256" s="189">
        <f>SUM(C256:I256)</f>
        <v>1</v>
      </c>
    </row>
    <row r="257" spans="1:14" x14ac:dyDescent="0.25">
      <c r="A257" s="118">
        <v>44562</v>
      </c>
      <c r="B257" s="105" t="s">
        <v>43</v>
      </c>
      <c r="C257" s="189" t="s">
        <v>9</v>
      </c>
      <c r="D257" s="188" t="s">
        <v>9</v>
      </c>
      <c r="E257" s="188" t="s">
        <v>9</v>
      </c>
      <c r="F257" s="188" t="s">
        <v>9</v>
      </c>
      <c r="G257" s="190" t="s">
        <v>9</v>
      </c>
      <c r="H257" s="190" t="s">
        <v>9</v>
      </c>
      <c r="I257" s="188" t="s">
        <v>9</v>
      </c>
      <c r="J257" s="188" t="s">
        <v>9</v>
      </c>
      <c r="K257" s="188" t="s">
        <v>9</v>
      </c>
      <c r="L257" s="188"/>
      <c r="M257" s="188"/>
      <c r="N257" s="189" t="s">
        <v>9</v>
      </c>
    </row>
    <row r="258" spans="1:14" x14ac:dyDescent="0.25">
      <c r="A258" s="118">
        <v>44563</v>
      </c>
      <c r="B258" s="105" t="s">
        <v>40</v>
      </c>
      <c r="C258" s="189" t="s">
        <v>9</v>
      </c>
      <c r="D258" s="188" t="s">
        <v>9</v>
      </c>
      <c r="E258" s="188">
        <v>2</v>
      </c>
      <c r="F258" s="188" t="s">
        <v>9</v>
      </c>
      <c r="G258" s="190" t="s">
        <v>9</v>
      </c>
      <c r="H258" s="190" t="s">
        <v>9</v>
      </c>
      <c r="I258" s="188" t="s">
        <v>9</v>
      </c>
      <c r="J258" s="188" t="s">
        <v>9</v>
      </c>
      <c r="K258" s="188" t="s">
        <v>9</v>
      </c>
      <c r="L258" s="188"/>
      <c r="M258" s="188"/>
      <c r="N258" s="189">
        <f>SUM(C258:I258)</f>
        <v>2</v>
      </c>
    </row>
    <row r="259" spans="1:14" x14ac:dyDescent="0.25">
      <c r="A259" s="118">
        <v>44563</v>
      </c>
      <c r="B259" s="105" t="s">
        <v>44</v>
      </c>
      <c r="C259" s="189" t="s">
        <v>9</v>
      </c>
      <c r="D259" s="188" t="s">
        <v>9</v>
      </c>
      <c r="E259" s="188" t="s">
        <v>9</v>
      </c>
      <c r="F259" s="188" t="s">
        <v>9</v>
      </c>
      <c r="G259" s="190" t="s">
        <v>9</v>
      </c>
      <c r="H259" s="190" t="s">
        <v>9</v>
      </c>
      <c r="I259" s="188" t="s">
        <v>9</v>
      </c>
      <c r="J259" s="188" t="s">
        <v>9</v>
      </c>
      <c r="K259" s="188" t="s">
        <v>9</v>
      </c>
      <c r="L259" s="188"/>
      <c r="M259" s="188"/>
      <c r="N259" s="189" t="s">
        <v>9</v>
      </c>
    </row>
    <row r="260" spans="1:14" x14ac:dyDescent="0.25">
      <c r="A260" s="118">
        <v>44564</v>
      </c>
      <c r="B260" s="105" t="s">
        <v>41</v>
      </c>
      <c r="C260" s="189">
        <v>59</v>
      </c>
      <c r="D260" s="188">
        <v>60</v>
      </c>
      <c r="E260" s="188">
        <v>242</v>
      </c>
      <c r="F260" s="188">
        <v>324</v>
      </c>
      <c r="G260" s="190" t="s">
        <v>9</v>
      </c>
      <c r="H260" s="190" t="s">
        <v>9</v>
      </c>
      <c r="I260" s="188">
        <v>93</v>
      </c>
      <c r="J260" s="188" t="s">
        <v>9</v>
      </c>
      <c r="K260" s="188" t="s">
        <v>9</v>
      </c>
      <c r="L260" s="188"/>
      <c r="M260" s="188"/>
      <c r="N260" s="189">
        <f>SUM(C260:I260)</f>
        <v>778</v>
      </c>
    </row>
    <row r="261" spans="1:14" x14ac:dyDescent="0.25">
      <c r="A261" s="121">
        <v>44564</v>
      </c>
      <c r="B261" s="122" t="s">
        <v>42</v>
      </c>
      <c r="C261" s="199">
        <f>SUM(C242:C260)</f>
        <v>730</v>
      </c>
      <c r="D261" s="199">
        <f>SUM(D242:D260)</f>
        <v>1299</v>
      </c>
      <c r="E261" s="199">
        <f>SUM(E242:E260)</f>
        <v>1948</v>
      </c>
      <c r="F261" s="199">
        <f>SUM(F242:F260)</f>
        <v>648</v>
      </c>
      <c r="G261" s="198" t="s">
        <v>9</v>
      </c>
      <c r="H261" s="198" t="s">
        <v>9</v>
      </c>
      <c r="I261" s="199">
        <f>SUM(I242:I260)</f>
        <v>259</v>
      </c>
      <c r="J261" s="199">
        <f>+J249</f>
        <v>553</v>
      </c>
      <c r="K261" s="199">
        <f>+K242+K247+K251</f>
        <v>791</v>
      </c>
      <c r="L261" s="199"/>
      <c r="M261" s="199"/>
      <c r="N261" s="199">
        <f>SUM(C261:K261)</f>
        <v>6228</v>
      </c>
    </row>
    <row r="262" spans="1:14" x14ac:dyDescent="0.25">
      <c r="A262" s="118">
        <v>44593</v>
      </c>
      <c r="B262" s="105" t="s">
        <v>26</v>
      </c>
      <c r="C262" s="189">
        <v>348</v>
      </c>
      <c r="D262" s="189">
        <v>821</v>
      </c>
      <c r="E262" s="189">
        <v>686</v>
      </c>
      <c r="F262" s="189">
        <v>63</v>
      </c>
      <c r="G262" s="190" t="s">
        <v>9</v>
      </c>
      <c r="H262" s="190" t="s">
        <v>9</v>
      </c>
      <c r="I262" s="189">
        <v>27</v>
      </c>
      <c r="J262" s="189" t="s">
        <v>9</v>
      </c>
      <c r="K262" s="189">
        <v>471</v>
      </c>
      <c r="L262" s="189"/>
      <c r="M262" s="189"/>
      <c r="N262" s="189">
        <f>SUM(C262:J262)</f>
        <v>1945</v>
      </c>
    </row>
    <row r="263" spans="1:14" x14ac:dyDescent="0.25">
      <c r="A263" s="118">
        <v>44593</v>
      </c>
      <c r="B263" s="105" t="s">
        <v>27</v>
      </c>
      <c r="C263" s="189">
        <v>159</v>
      </c>
      <c r="D263" s="188">
        <v>131</v>
      </c>
      <c r="E263" s="188">
        <v>463</v>
      </c>
      <c r="F263" s="188">
        <v>120</v>
      </c>
      <c r="G263" s="190" t="s">
        <v>9</v>
      </c>
      <c r="H263" s="190" t="s">
        <v>9</v>
      </c>
      <c r="I263" s="188">
        <v>124</v>
      </c>
      <c r="J263" s="189" t="s">
        <v>9</v>
      </c>
      <c r="K263" s="188" t="s">
        <v>9</v>
      </c>
      <c r="L263" s="188"/>
      <c r="M263" s="188"/>
      <c r="N263" s="189">
        <f>SUM(C263:I263)</f>
        <v>997</v>
      </c>
    </row>
    <row r="264" spans="1:14" x14ac:dyDescent="0.25">
      <c r="A264" s="118">
        <v>44593</v>
      </c>
      <c r="B264" s="105" t="s">
        <v>28</v>
      </c>
      <c r="C264" s="189">
        <v>6</v>
      </c>
      <c r="D264" s="188">
        <v>46</v>
      </c>
      <c r="E264" s="188">
        <v>30</v>
      </c>
      <c r="F264" s="188">
        <v>2</v>
      </c>
      <c r="G264" s="190" t="s">
        <v>9</v>
      </c>
      <c r="H264" s="190" t="s">
        <v>9</v>
      </c>
      <c r="I264" s="188">
        <v>2</v>
      </c>
      <c r="J264" s="189" t="s">
        <v>9</v>
      </c>
      <c r="K264" s="188" t="s">
        <v>9</v>
      </c>
      <c r="L264" s="188"/>
      <c r="M264" s="188"/>
      <c r="N264" s="189">
        <f>SUM(C264:I264)</f>
        <v>86</v>
      </c>
    </row>
    <row r="265" spans="1:14" x14ac:dyDescent="0.25">
      <c r="A265" s="118">
        <v>44593</v>
      </c>
      <c r="B265" s="105" t="s">
        <v>29</v>
      </c>
      <c r="C265" s="189">
        <v>8</v>
      </c>
      <c r="D265" s="188">
        <v>41</v>
      </c>
      <c r="E265" s="188">
        <v>14</v>
      </c>
      <c r="F265" s="188">
        <v>1</v>
      </c>
      <c r="G265" s="190" t="s">
        <v>9</v>
      </c>
      <c r="H265" s="190" t="s">
        <v>9</v>
      </c>
      <c r="I265" s="188" t="s">
        <v>9</v>
      </c>
      <c r="J265" s="189" t="s">
        <v>9</v>
      </c>
      <c r="K265" s="188" t="s">
        <v>9</v>
      </c>
      <c r="L265" s="188"/>
      <c r="M265" s="188"/>
      <c r="N265" s="189">
        <f>SUM(C265:I265)</f>
        <v>64</v>
      </c>
    </row>
    <row r="266" spans="1:14" x14ac:dyDescent="0.25">
      <c r="A266" s="118">
        <v>44593</v>
      </c>
      <c r="B266" s="105" t="s">
        <v>30</v>
      </c>
      <c r="C266" s="189">
        <v>21</v>
      </c>
      <c r="D266" s="188">
        <v>132</v>
      </c>
      <c r="E266" s="188">
        <v>222</v>
      </c>
      <c r="F266" s="188">
        <v>172</v>
      </c>
      <c r="G266" s="190" t="s">
        <v>9</v>
      </c>
      <c r="H266" s="190" t="s">
        <v>9</v>
      </c>
      <c r="I266" s="188">
        <v>16</v>
      </c>
      <c r="J266" s="189" t="s">
        <v>9</v>
      </c>
      <c r="K266" s="188" t="s">
        <v>9</v>
      </c>
      <c r="L266" s="188"/>
      <c r="M266" s="188"/>
      <c r="N266" s="189">
        <f>SUM(C266:I266)</f>
        <v>563</v>
      </c>
    </row>
    <row r="267" spans="1:14" x14ac:dyDescent="0.25">
      <c r="A267" s="118">
        <v>44593</v>
      </c>
      <c r="B267" s="105" t="s">
        <v>31</v>
      </c>
      <c r="C267" s="189">
        <v>4</v>
      </c>
      <c r="D267" s="188">
        <v>15</v>
      </c>
      <c r="E267" s="188">
        <v>34</v>
      </c>
      <c r="F267" s="188">
        <v>2</v>
      </c>
      <c r="G267" s="190" t="s">
        <v>9</v>
      </c>
      <c r="H267" s="190" t="s">
        <v>9</v>
      </c>
      <c r="I267" s="188">
        <v>2</v>
      </c>
      <c r="J267" s="189" t="s">
        <v>9</v>
      </c>
      <c r="K267" s="188">
        <v>59</v>
      </c>
      <c r="L267" s="188"/>
      <c r="M267" s="188"/>
      <c r="N267" s="189">
        <f>SUM(C267:J267)</f>
        <v>57</v>
      </c>
    </row>
    <row r="268" spans="1:14" x14ac:dyDescent="0.25">
      <c r="A268" s="118">
        <v>44593</v>
      </c>
      <c r="B268" s="105" t="s">
        <v>32</v>
      </c>
      <c r="C268" s="189">
        <v>274</v>
      </c>
      <c r="D268" s="188" t="s">
        <v>9</v>
      </c>
      <c r="E268" s="188" t="s">
        <v>9</v>
      </c>
      <c r="F268" s="188" t="s">
        <v>9</v>
      </c>
      <c r="G268" s="190" t="s">
        <v>9</v>
      </c>
      <c r="H268" s="190" t="s">
        <v>9</v>
      </c>
      <c r="I268" s="188" t="s">
        <v>9</v>
      </c>
      <c r="J268" s="189" t="s">
        <v>9</v>
      </c>
      <c r="K268" s="188" t="s">
        <v>9</v>
      </c>
      <c r="L268" s="188"/>
      <c r="M268" s="188"/>
      <c r="N268" s="189">
        <f t="shared" ref="N268:N274" si="5">SUM(C268:I268)</f>
        <v>274</v>
      </c>
    </row>
    <row r="269" spans="1:14" x14ac:dyDescent="0.25">
      <c r="A269" s="118">
        <v>44593</v>
      </c>
      <c r="B269" s="105" t="s">
        <v>33</v>
      </c>
      <c r="C269" s="189">
        <v>55</v>
      </c>
      <c r="D269" s="188">
        <v>81</v>
      </c>
      <c r="E269" s="188">
        <v>294</v>
      </c>
      <c r="F269" s="188">
        <v>18</v>
      </c>
      <c r="G269" s="190" t="s">
        <v>9</v>
      </c>
      <c r="H269" s="190" t="s">
        <v>9</v>
      </c>
      <c r="I269" s="188">
        <v>2</v>
      </c>
      <c r="J269" s="188">
        <v>667</v>
      </c>
      <c r="K269" s="188" t="s">
        <v>9</v>
      </c>
      <c r="L269" s="188"/>
      <c r="M269" s="188"/>
      <c r="N269" s="189">
        <f t="shared" si="5"/>
        <v>450</v>
      </c>
    </row>
    <row r="270" spans="1:14" x14ac:dyDescent="0.25">
      <c r="A270" s="118">
        <v>44593</v>
      </c>
      <c r="B270" s="105" t="s">
        <v>34</v>
      </c>
      <c r="C270" s="189">
        <v>54</v>
      </c>
      <c r="D270" s="188">
        <v>136</v>
      </c>
      <c r="E270" s="188">
        <v>76</v>
      </c>
      <c r="F270" s="188">
        <v>84</v>
      </c>
      <c r="G270" s="190" t="s">
        <v>9</v>
      </c>
      <c r="H270" s="190" t="s">
        <v>9</v>
      </c>
      <c r="I270" s="188">
        <v>40</v>
      </c>
      <c r="J270" s="188" t="s">
        <v>9</v>
      </c>
      <c r="K270" s="188" t="s">
        <v>9</v>
      </c>
      <c r="L270" s="188"/>
      <c r="M270" s="188"/>
      <c r="N270" s="189">
        <f t="shared" si="5"/>
        <v>390</v>
      </c>
    </row>
    <row r="271" spans="1:14" x14ac:dyDescent="0.25">
      <c r="A271" s="118">
        <v>44593</v>
      </c>
      <c r="B271" s="105" t="s">
        <v>35</v>
      </c>
      <c r="C271" s="189">
        <v>107</v>
      </c>
      <c r="D271" s="188">
        <v>183</v>
      </c>
      <c r="E271" s="188">
        <v>130</v>
      </c>
      <c r="F271" s="188">
        <v>9</v>
      </c>
      <c r="G271" s="190" t="s">
        <v>9</v>
      </c>
      <c r="H271" s="190" t="s">
        <v>9</v>
      </c>
      <c r="I271" s="188" t="s">
        <v>9</v>
      </c>
      <c r="J271" s="188" t="s">
        <v>9</v>
      </c>
      <c r="K271" s="188">
        <v>216</v>
      </c>
      <c r="L271" s="188"/>
      <c r="M271" s="188"/>
      <c r="N271" s="189">
        <f t="shared" si="5"/>
        <v>429</v>
      </c>
    </row>
    <row r="272" spans="1:14" x14ac:dyDescent="0.25">
      <c r="A272" s="118">
        <v>44593</v>
      </c>
      <c r="B272" s="105" t="s">
        <v>206</v>
      </c>
      <c r="C272" s="189">
        <v>4</v>
      </c>
      <c r="D272" s="188" t="s">
        <v>9</v>
      </c>
      <c r="E272" s="188" t="s">
        <v>9</v>
      </c>
      <c r="F272" s="188" t="s">
        <v>9</v>
      </c>
      <c r="G272" s="190" t="s">
        <v>9</v>
      </c>
      <c r="H272" s="190" t="s">
        <v>9</v>
      </c>
      <c r="I272" s="188" t="s">
        <v>9</v>
      </c>
      <c r="J272" s="188" t="s">
        <v>9</v>
      </c>
      <c r="K272" s="188" t="s">
        <v>9</v>
      </c>
      <c r="L272" s="188"/>
      <c r="M272" s="188"/>
      <c r="N272" s="189">
        <f t="shared" si="5"/>
        <v>4</v>
      </c>
    </row>
    <row r="273" spans="1:14" x14ac:dyDescent="0.25">
      <c r="A273" s="118">
        <v>44593</v>
      </c>
      <c r="B273" s="105" t="s">
        <v>36</v>
      </c>
      <c r="C273" s="189" t="s">
        <v>9</v>
      </c>
      <c r="D273" s="188" t="s">
        <v>9</v>
      </c>
      <c r="E273" s="188">
        <v>95</v>
      </c>
      <c r="F273" s="188" t="s">
        <v>9</v>
      </c>
      <c r="G273" s="190" t="s">
        <v>9</v>
      </c>
      <c r="H273" s="190" t="s">
        <v>9</v>
      </c>
      <c r="I273" s="188" t="s">
        <v>9</v>
      </c>
      <c r="J273" s="188" t="s">
        <v>9</v>
      </c>
      <c r="K273" s="188" t="s">
        <v>9</v>
      </c>
      <c r="L273" s="188"/>
      <c r="M273" s="188"/>
      <c r="N273" s="189">
        <f t="shared" si="5"/>
        <v>95</v>
      </c>
    </row>
    <row r="274" spans="1:14" x14ac:dyDescent="0.25">
      <c r="A274" s="118">
        <v>44593</v>
      </c>
      <c r="B274" s="105" t="s">
        <v>37</v>
      </c>
      <c r="C274" s="189" t="s">
        <v>9</v>
      </c>
      <c r="D274" s="188" t="s">
        <v>9</v>
      </c>
      <c r="E274" s="188">
        <v>32</v>
      </c>
      <c r="F274" s="188" t="s">
        <v>9</v>
      </c>
      <c r="G274" s="190" t="s">
        <v>9</v>
      </c>
      <c r="H274" s="190" t="s">
        <v>9</v>
      </c>
      <c r="I274" s="188" t="s">
        <v>9</v>
      </c>
      <c r="J274" s="188" t="s">
        <v>9</v>
      </c>
      <c r="K274" s="188" t="s">
        <v>9</v>
      </c>
      <c r="L274" s="188"/>
      <c r="M274" s="188"/>
      <c r="N274" s="189">
        <f t="shared" si="5"/>
        <v>32</v>
      </c>
    </row>
    <row r="275" spans="1:14" x14ac:dyDescent="0.25">
      <c r="A275" s="118">
        <v>44593</v>
      </c>
      <c r="B275" s="105" t="s">
        <v>38</v>
      </c>
      <c r="C275" s="203" t="s">
        <v>9</v>
      </c>
      <c r="D275" s="188" t="s">
        <v>9</v>
      </c>
      <c r="E275" s="188" t="s">
        <v>9</v>
      </c>
      <c r="F275" s="188" t="s">
        <v>9</v>
      </c>
      <c r="G275" s="190" t="s">
        <v>9</v>
      </c>
      <c r="H275" s="190" t="s">
        <v>9</v>
      </c>
      <c r="I275" s="188" t="s">
        <v>9</v>
      </c>
      <c r="J275" s="188" t="s">
        <v>9</v>
      </c>
      <c r="K275" s="188" t="s">
        <v>9</v>
      </c>
      <c r="L275" s="188"/>
      <c r="M275" s="188"/>
      <c r="N275" s="189" t="s">
        <v>9</v>
      </c>
    </row>
    <row r="276" spans="1:14" x14ac:dyDescent="0.25">
      <c r="A276" s="118">
        <v>44593</v>
      </c>
      <c r="B276" s="105" t="s">
        <v>39</v>
      </c>
      <c r="C276" s="189" t="s">
        <v>9</v>
      </c>
      <c r="D276" s="188">
        <v>1</v>
      </c>
      <c r="E276" s="188" t="s">
        <v>9</v>
      </c>
      <c r="F276" s="188">
        <v>1</v>
      </c>
      <c r="G276" s="190" t="s">
        <v>9</v>
      </c>
      <c r="H276" s="190" t="s">
        <v>9</v>
      </c>
      <c r="I276" s="188">
        <v>2</v>
      </c>
      <c r="J276" s="188" t="s">
        <v>9</v>
      </c>
      <c r="K276" s="188" t="s">
        <v>9</v>
      </c>
      <c r="L276" s="188"/>
      <c r="M276" s="188"/>
      <c r="N276" s="189">
        <f>SUM(C276:I276)</f>
        <v>4</v>
      </c>
    </row>
    <row r="277" spans="1:14" x14ac:dyDescent="0.25">
      <c r="A277" s="118">
        <v>44593</v>
      </c>
      <c r="B277" s="105" t="s">
        <v>43</v>
      </c>
      <c r="C277" s="189" t="s">
        <v>9</v>
      </c>
      <c r="D277" s="188" t="s">
        <v>9</v>
      </c>
      <c r="E277" s="188" t="s">
        <v>9</v>
      </c>
      <c r="F277" s="188" t="s">
        <v>9</v>
      </c>
      <c r="G277" s="190" t="s">
        <v>9</v>
      </c>
      <c r="H277" s="190" t="s">
        <v>9</v>
      </c>
      <c r="I277" s="188" t="s">
        <v>9</v>
      </c>
      <c r="J277" s="188" t="s">
        <v>9</v>
      </c>
      <c r="K277" s="188" t="s">
        <v>9</v>
      </c>
      <c r="L277" s="188"/>
      <c r="M277" s="188"/>
      <c r="N277" s="189" t="s">
        <v>9</v>
      </c>
    </row>
    <row r="278" spans="1:14" x14ac:dyDescent="0.25">
      <c r="A278" s="118">
        <v>44593</v>
      </c>
      <c r="B278" s="105" t="s">
        <v>40</v>
      </c>
      <c r="C278" s="189" t="s">
        <v>9</v>
      </c>
      <c r="D278" s="188" t="s">
        <v>9</v>
      </c>
      <c r="E278" s="188">
        <v>5</v>
      </c>
      <c r="F278" s="188" t="s">
        <v>9</v>
      </c>
      <c r="G278" s="190" t="s">
        <v>9</v>
      </c>
      <c r="H278" s="190" t="s">
        <v>9</v>
      </c>
      <c r="I278" s="188" t="s">
        <v>9</v>
      </c>
      <c r="J278" s="188" t="s">
        <v>9</v>
      </c>
      <c r="K278" s="188" t="s">
        <v>9</v>
      </c>
      <c r="L278" s="188"/>
      <c r="M278" s="188"/>
      <c r="N278" s="189">
        <f>SUM(C278:I278)</f>
        <v>5</v>
      </c>
    </row>
    <row r="279" spans="1:14" x14ac:dyDescent="0.25">
      <c r="A279" s="118">
        <v>44593</v>
      </c>
      <c r="B279" s="105" t="s">
        <v>44</v>
      </c>
      <c r="C279" s="189" t="s">
        <v>9</v>
      </c>
      <c r="D279" s="188">
        <v>91</v>
      </c>
      <c r="E279" s="188">
        <v>372</v>
      </c>
      <c r="F279" s="188">
        <v>164</v>
      </c>
      <c r="G279" s="190" t="s">
        <v>9</v>
      </c>
      <c r="H279" s="190" t="s">
        <v>9</v>
      </c>
      <c r="I279" s="188">
        <v>12</v>
      </c>
      <c r="J279" s="188" t="s">
        <v>9</v>
      </c>
      <c r="K279" s="188" t="s">
        <v>9</v>
      </c>
      <c r="L279" s="188"/>
      <c r="M279" s="188"/>
      <c r="N279" s="189">
        <f>SUM(C279:I279)</f>
        <v>639</v>
      </c>
    </row>
    <row r="280" spans="1:14" x14ac:dyDescent="0.25">
      <c r="A280" s="118">
        <v>44593</v>
      </c>
      <c r="B280" s="105" t="s">
        <v>41</v>
      </c>
      <c r="C280" s="189">
        <v>11</v>
      </c>
      <c r="D280" s="188">
        <v>251</v>
      </c>
      <c r="E280" s="188">
        <v>356</v>
      </c>
      <c r="F280" s="188">
        <v>373</v>
      </c>
      <c r="G280" s="190" t="s">
        <v>9</v>
      </c>
      <c r="H280" s="190" t="s">
        <v>9</v>
      </c>
      <c r="I280" s="188">
        <v>75</v>
      </c>
      <c r="J280" s="188" t="s">
        <v>9</v>
      </c>
      <c r="K280" s="188" t="s">
        <v>9</v>
      </c>
      <c r="L280" s="188"/>
      <c r="M280" s="188"/>
      <c r="N280" s="189">
        <f>SUM(C280:I280)</f>
        <v>1066</v>
      </c>
    </row>
    <row r="281" spans="1:14" x14ac:dyDescent="0.25">
      <c r="A281" s="121">
        <v>44593</v>
      </c>
      <c r="B281" s="122" t="s">
        <v>42</v>
      </c>
      <c r="C281" s="199">
        <f>SUM(C262:C280)</f>
        <v>1051</v>
      </c>
      <c r="D281" s="199">
        <f>SUM(D262:D280)</f>
        <v>1929</v>
      </c>
      <c r="E281" s="199">
        <f>SUM(E262:E280)</f>
        <v>2809</v>
      </c>
      <c r="F281" s="199">
        <f>SUM(F262:F280)</f>
        <v>1009</v>
      </c>
      <c r="G281" s="198" t="s">
        <v>9</v>
      </c>
      <c r="H281" s="198" t="s">
        <v>9</v>
      </c>
      <c r="I281" s="199">
        <f>SUM(I262:I280)</f>
        <v>302</v>
      </c>
      <c r="J281" s="288">
        <f>+J269</f>
        <v>667</v>
      </c>
      <c r="K281" s="288">
        <f>+K262+K267+K271</f>
        <v>746</v>
      </c>
      <c r="L281" s="199"/>
      <c r="M281" s="199"/>
      <c r="N281" s="199">
        <f>SUM(C281:K281)</f>
        <v>8513</v>
      </c>
    </row>
    <row r="282" spans="1:14" x14ac:dyDescent="0.25">
      <c r="A282" s="118">
        <v>44621</v>
      </c>
      <c r="B282" s="105" t="s">
        <v>26</v>
      </c>
      <c r="C282" s="189">
        <v>366</v>
      </c>
      <c r="D282" s="189">
        <v>756</v>
      </c>
      <c r="E282" s="189">
        <v>707</v>
      </c>
      <c r="F282" s="189">
        <v>75</v>
      </c>
      <c r="G282" s="190" t="s">
        <v>9</v>
      </c>
      <c r="H282" s="190" t="s">
        <v>9</v>
      </c>
      <c r="I282" s="189">
        <v>27</v>
      </c>
      <c r="J282" s="189" t="s">
        <v>9</v>
      </c>
      <c r="K282" s="189">
        <v>639</v>
      </c>
      <c r="L282" s="189"/>
      <c r="M282" s="189"/>
      <c r="N282" s="189">
        <f>SUM(C282:J282)</f>
        <v>1931</v>
      </c>
    </row>
    <row r="283" spans="1:14" x14ac:dyDescent="0.25">
      <c r="A283" s="118">
        <v>44621</v>
      </c>
      <c r="B283" s="105" t="s">
        <v>27</v>
      </c>
      <c r="C283" s="189">
        <v>180</v>
      </c>
      <c r="D283" s="188">
        <v>236</v>
      </c>
      <c r="E283" s="188">
        <v>527</v>
      </c>
      <c r="F283" s="188">
        <v>190</v>
      </c>
      <c r="G283" s="190" t="s">
        <v>9</v>
      </c>
      <c r="H283" s="190" t="s">
        <v>9</v>
      </c>
      <c r="I283" s="188">
        <v>76</v>
      </c>
      <c r="J283" s="189" t="s">
        <v>9</v>
      </c>
      <c r="K283" s="188" t="s">
        <v>9</v>
      </c>
      <c r="L283" s="188"/>
      <c r="M283" s="188"/>
      <c r="N283" s="189">
        <f>SUM(C283:I283)</f>
        <v>1209</v>
      </c>
    </row>
    <row r="284" spans="1:14" x14ac:dyDescent="0.25">
      <c r="A284" s="118">
        <v>44621</v>
      </c>
      <c r="B284" s="105" t="s">
        <v>28</v>
      </c>
      <c r="C284" s="189">
        <v>17</v>
      </c>
      <c r="D284" s="188">
        <v>63</v>
      </c>
      <c r="E284" s="188">
        <v>73</v>
      </c>
      <c r="F284" s="188">
        <v>1</v>
      </c>
      <c r="G284" s="190" t="s">
        <v>9</v>
      </c>
      <c r="H284" s="190" t="s">
        <v>9</v>
      </c>
      <c r="I284" s="188">
        <v>3</v>
      </c>
      <c r="J284" s="189" t="s">
        <v>9</v>
      </c>
      <c r="K284" s="188" t="s">
        <v>9</v>
      </c>
      <c r="L284" s="188"/>
      <c r="M284" s="188"/>
      <c r="N284" s="189">
        <f>SUM(C284:I284)</f>
        <v>157</v>
      </c>
    </row>
    <row r="285" spans="1:14" x14ac:dyDescent="0.25">
      <c r="A285" s="118">
        <v>44621</v>
      </c>
      <c r="B285" s="105" t="s">
        <v>29</v>
      </c>
      <c r="C285" s="189">
        <v>14</v>
      </c>
      <c r="D285" s="188">
        <v>43</v>
      </c>
      <c r="E285" s="188">
        <v>39</v>
      </c>
      <c r="F285" s="188">
        <v>1</v>
      </c>
      <c r="G285" s="190" t="s">
        <v>9</v>
      </c>
      <c r="H285" s="190" t="s">
        <v>9</v>
      </c>
      <c r="I285" s="188">
        <v>1</v>
      </c>
      <c r="J285" s="189" t="s">
        <v>9</v>
      </c>
      <c r="K285" s="188" t="s">
        <v>9</v>
      </c>
      <c r="L285" s="188"/>
      <c r="M285" s="188"/>
      <c r="N285" s="189">
        <f>SUM(C285:I285)</f>
        <v>98</v>
      </c>
    </row>
    <row r="286" spans="1:14" x14ac:dyDescent="0.25">
      <c r="A286" s="118">
        <v>44621</v>
      </c>
      <c r="B286" s="105" t="s">
        <v>30</v>
      </c>
      <c r="C286" s="189">
        <v>66</v>
      </c>
      <c r="D286" s="188">
        <v>141</v>
      </c>
      <c r="E286" s="188">
        <v>147</v>
      </c>
      <c r="F286" s="188">
        <v>76</v>
      </c>
      <c r="G286" s="190" t="s">
        <v>9</v>
      </c>
      <c r="H286" s="190" t="s">
        <v>9</v>
      </c>
      <c r="I286" s="188">
        <v>33</v>
      </c>
      <c r="J286" s="189" t="s">
        <v>9</v>
      </c>
      <c r="K286" s="188" t="s">
        <v>9</v>
      </c>
      <c r="L286" s="188"/>
      <c r="M286" s="188"/>
      <c r="N286" s="189">
        <f>SUM(C286:I286)</f>
        <v>463</v>
      </c>
    </row>
    <row r="287" spans="1:14" x14ac:dyDescent="0.25">
      <c r="A287" s="118">
        <v>44621</v>
      </c>
      <c r="B287" s="105" t="s">
        <v>31</v>
      </c>
      <c r="C287" s="189">
        <v>4</v>
      </c>
      <c r="D287" s="188">
        <v>32</v>
      </c>
      <c r="E287" s="188">
        <v>30</v>
      </c>
      <c r="F287" s="188">
        <v>8</v>
      </c>
      <c r="G287" s="190" t="s">
        <v>9</v>
      </c>
      <c r="H287" s="190" t="s">
        <v>9</v>
      </c>
      <c r="I287" s="188">
        <v>6</v>
      </c>
      <c r="J287" s="189" t="s">
        <v>9</v>
      </c>
      <c r="K287" s="188">
        <v>35</v>
      </c>
      <c r="L287" s="188"/>
      <c r="M287" s="188"/>
      <c r="N287" s="189">
        <f>SUM(C287:J287)</f>
        <v>80</v>
      </c>
    </row>
    <row r="288" spans="1:14" x14ac:dyDescent="0.25">
      <c r="A288" s="118">
        <v>44621</v>
      </c>
      <c r="B288" s="105" t="s">
        <v>32</v>
      </c>
      <c r="C288" s="189">
        <v>244</v>
      </c>
      <c r="D288" s="188" t="s">
        <v>9</v>
      </c>
      <c r="E288" s="188" t="s">
        <v>9</v>
      </c>
      <c r="F288" s="188" t="s">
        <v>9</v>
      </c>
      <c r="G288" s="190" t="s">
        <v>9</v>
      </c>
      <c r="H288" s="190" t="s">
        <v>9</v>
      </c>
      <c r="I288" s="188" t="s">
        <v>9</v>
      </c>
      <c r="J288" s="189" t="s">
        <v>9</v>
      </c>
      <c r="K288" s="188" t="s">
        <v>9</v>
      </c>
      <c r="L288" s="188"/>
      <c r="M288" s="188"/>
      <c r="N288" s="189">
        <f>SUM(C288:I288)</f>
        <v>244</v>
      </c>
    </row>
    <row r="289" spans="1:14" x14ac:dyDescent="0.25">
      <c r="A289" s="118">
        <v>44621</v>
      </c>
      <c r="B289" s="105" t="s">
        <v>33</v>
      </c>
      <c r="C289" s="189">
        <v>61</v>
      </c>
      <c r="D289" s="188">
        <v>93</v>
      </c>
      <c r="E289" s="188">
        <v>389</v>
      </c>
      <c r="F289" s="188">
        <v>25</v>
      </c>
      <c r="G289" s="190" t="s">
        <v>9</v>
      </c>
      <c r="H289" s="190" t="s">
        <v>9</v>
      </c>
      <c r="I289" s="188">
        <v>3</v>
      </c>
      <c r="J289" s="188">
        <v>747</v>
      </c>
      <c r="K289" s="188" t="s">
        <v>9</v>
      </c>
      <c r="L289" s="188"/>
      <c r="M289" s="188"/>
      <c r="N289" s="189">
        <f>SUM(C289:I289)</f>
        <v>571</v>
      </c>
    </row>
    <row r="290" spans="1:14" x14ac:dyDescent="0.25">
      <c r="A290" s="118">
        <v>44621</v>
      </c>
      <c r="B290" s="105" t="s">
        <v>34</v>
      </c>
      <c r="C290" s="189">
        <v>67</v>
      </c>
      <c r="D290" s="188">
        <v>118</v>
      </c>
      <c r="E290" s="188">
        <v>113</v>
      </c>
      <c r="F290" s="188">
        <v>90</v>
      </c>
      <c r="G290" s="190" t="s">
        <v>9</v>
      </c>
      <c r="H290" s="190" t="s">
        <v>9</v>
      </c>
      <c r="I290" s="188">
        <v>4</v>
      </c>
      <c r="J290" s="188" t="s">
        <v>9</v>
      </c>
      <c r="K290" s="188" t="s">
        <v>9</v>
      </c>
      <c r="L290" s="188"/>
      <c r="M290" s="188"/>
      <c r="N290" s="189">
        <f>SUM(C290:I290)</f>
        <v>392</v>
      </c>
    </row>
    <row r="291" spans="1:14" x14ac:dyDescent="0.25">
      <c r="A291" s="118">
        <v>44621</v>
      </c>
      <c r="B291" s="105" t="s">
        <v>35</v>
      </c>
      <c r="C291" s="189">
        <v>132</v>
      </c>
      <c r="D291" s="188">
        <v>206</v>
      </c>
      <c r="E291" s="188">
        <v>192</v>
      </c>
      <c r="F291" s="188">
        <v>16</v>
      </c>
      <c r="G291" s="190" t="s">
        <v>9</v>
      </c>
      <c r="H291" s="190" t="s">
        <v>9</v>
      </c>
      <c r="I291" s="188">
        <v>2</v>
      </c>
      <c r="J291" s="188" t="s">
        <v>9</v>
      </c>
      <c r="K291" s="188">
        <v>313</v>
      </c>
      <c r="L291" s="188"/>
      <c r="M291" s="188"/>
      <c r="N291" s="189">
        <f>SUM(C291:J291)</f>
        <v>548</v>
      </c>
    </row>
    <row r="292" spans="1:14" x14ac:dyDescent="0.25">
      <c r="A292" s="118">
        <v>44621</v>
      </c>
      <c r="B292" s="105" t="s">
        <v>206</v>
      </c>
      <c r="C292" s="189">
        <v>3</v>
      </c>
      <c r="D292" s="188" t="s">
        <v>9</v>
      </c>
      <c r="E292" s="188" t="s">
        <v>9</v>
      </c>
      <c r="F292" s="188" t="s">
        <v>9</v>
      </c>
      <c r="G292" s="190" t="s">
        <v>9</v>
      </c>
      <c r="H292" s="190" t="s">
        <v>9</v>
      </c>
      <c r="I292" s="188" t="s">
        <v>9</v>
      </c>
      <c r="J292" s="188" t="s">
        <v>9</v>
      </c>
      <c r="K292" s="188" t="s">
        <v>9</v>
      </c>
      <c r="L292" s="188"/>
      <c r="M292" s="188"/>
      <c r="N292" s="189">
        <f>SUM(C292:I292)</f>
        <v>3</v>
      </c>
    </row>
    <row r="293" spans="1:14" x14ac:dyDescent="0.25">
      <c r="A293" s="118">
        <v>44621</v>
      </c>
      <c r="B293" s="105" t="s">
        <v>36</v>
      </c>
      <c r="C293" s="189" t="s">
        <v>9</v>
      </c>
      <c r="D293" s="188" t="s">
        <v>9</v>
      </c>
      <c r="E293" s="188">
        <v>108</v>
      </c>
      <c r="F293" s="188" t="s">
        <v>9</v>
      </c>
      <c r="G293" s="190" t="s">
        <v>9</v>
      </c>
      <c r="H293" s="190" t="s">
        <v>9</v>
      </c>
      <c r="I293" s="188" t="s">
        <v>9</v>
      </c>
      <c r="J293" s="188" t="s">
        <v>9</v>
      </c>
      <c r="K293" s="188" t="s">
        <v>9</v>
      </c>
      <c r="L293" s="188"/>
      <c r="M293" s="188"/>
      <c r="N293" s="189">
        <f>SUM(C293:I293)</f>
        <v>108</v>
      </c>
    </row>
    <row r="294" spans="1:14" x14ac:dyDescent="0.25">
      <c r="A294" s="118">
        <v>44621</v>
      </c>
      <c r="B294" s="105" t="s">
        <v>37</v>
      </c>
      <c r="C294" s="189" t="s">
        <v>9</v>
      </c>
      <c r="D294" s="188" t="s">
        <v>9</v>
      </c>
      <c r="E294" s="188">
        <v>20</v>
      </c>
      <c r="F294" s="188" t="s">
        <v>9</v>
      </c>
      <c r="G294" s="190" t="s">
        <v>9</v>
      </c>
      <c r="H294" s="190" t="s">
        <v>9</v>
      </c>
      <c r="I294" s="188" t="s">
        <v>9</v>
      </c>
      <c r="J294" s="188" t="s">
        <v>9</v>
      </c>
      <c r="K294" s="188" t="s">
        <v>9</v>
      </c>
      <c r="L294" s="188"/>
      <c r="M294" s="188"/>
      <c r="N294" s="189">
        <f>SUM(C294:I294)</f>
        <v>20</v>
      </c>
    </row>
    <row r="295" spans="1:14" x14ac:dyDescent="0.25">
      <c r="A295" s="118">
        <v>44621</v>
      </c>
      <c r="B295" s="105" t="s">
        <v>38</v>
      </c>
      <c r="C295" s="189" t="s">
        <v>9</v>
      </c>
      <c r="D295" s="188" t="s">
        <v>9</v>
      </c>
      <c r="E295" s="188" t="s">
        <v>9</v>
      </c>
      <c r="F295" s="188" t="s">
        <v>9</v>
      </c>
      <c r="G295" s="190" t="s">
        <v>9</v>
      </c>
      <c r="H295" s="190" t="s">
        <v>9</v>
      </c>
      <c r="I295" s="188" t="s">
        <v>9</v>
      </c>
      <c r="J295" s="188" t="s">
        <v>9</v>
      </c>
      <c r="K295" s="188" t="s">
        <v>9</v>
      </c>
      <c r="L295" s="188"/>
      <c r="M295" s="188"/>
      <c r="N295" s="189" t="s">
        <v>9</v>
      </c>
    </row>
    <row r="296" spans="1:14" x14ac:dyDescent="0.25">
      <c r="A296" s="118">
        <v>44621</v>
      </c>
      <c r="B296" s="105" t="s">
        <v>39</v>
      </c>
      <c r="C296" s="189" t="s">
        <v>9</v>
      </c>
      <c r="D296" s="188" t="s">
        <v>9</v>
      </c>
      <c r="E296" s="188">
        <v>1</v>
      </c>
      <c r="F296" s="188" t="s">
        <v>9</v>
      </c>
      <c r="G296" s="190" t="s">
        <v>9</v>
      </c>
      <c r="H296" s="190" t="s">
        <v>9</v>
      </c>
      <c r="I296" s="188">
        <v>3</v>
      </c>
      <c r="J296" s="188" t="s">
        <v>9</v>
      </c>
      <c r="K296" s="188" t="s">
        <v>9</v>
      </c>
      <c r="L296" s="188"/>
      <c r="M296" s="188"/>
      <c r="N296" s="189">
        <f>SUM(C296:I296)</f>
        <v>4</v>
      </c>
    </row>
    <row r="297" spans="1:14" x14ac:dyDescent="0.25">
      <c r="A297" s="118">
        <v>44621</v>
      </c>
      <c r="B297" s="105" t="s">
        <v>43</v>
      </c>
      <c r="C297" s="189" t="s">
        <v>9</v>
      </c>
      <c r="D297" s="188" t="s">
        <v>9</v>
      </c>
      <c r="E297" s="188" t="s">
        <v>9</v>
      </c>
      <c r="F297" s="188" t="s">
        <v>9</v>
      </c>
      <c r="G297" s="190" t="s">
        <v>9</v>
      </c>
      <c r="H297" s="190" t="s">
        <v>9</v>
      </c>
      <c r="I297" s="188" t="s">
        <v>9</v>
      </c>
      <c r="J297" s="188" t="s">
        <v>9</v>
      </c>
      <c r="K297" s="188" t="s">
        <v>9</v>
      </c>
      <c r="L297" s="188"/>
      <c r="M297" s="188"/>
      <c r="N297" s="189" t="s">
        <v>9</v>
      </c>
    </row>
    <row r="298" spans="1:14" x14ac:dyDescent="0.25">
      <c r="A298" s="118">
        <v>44621</v>
      </c>
      <c r="B298" s="105" t="s">
        <v>40</v>
      </c>
      <c r="C298" s="189" t="s">
        <v>9</v>
      </c>
      <c r="D298" s="188">
        <v>1</v>
      </c>
      <c r="E298" s="188" t="s">
        <v>9</v>
      </c>
      <c r="F298" s="188" t="s">
        <v>9</v>
      </c>
      <c r="G298" s="190" t="s">
        <v>9</v>
      </c>
      <c r="H298" s="190" t="s">
        <v>9</v>
      </c>
      <c r="I298" s="188" t="s">
        <v>9</v>
      </c>
      <c r="J298" s="188" t="s">
        <v>9</v>
      </c>
      <c r="K298" s="188" t="s">
        <v>9</v>
      </c>
      <c r="L298" s="188"/>
      <c r="M298" s="188"/>
      <c r="N298" s="189">
        <f>SUM(C298:I298)</f>
        <v>1</v>
      </c>
    </row>
    <row r="299" spans="1:14" x14ac:dyDescent="0.25">
      <c r="A299" s="118">
        <v>44621</v>
      </c>
      <c r="B299" s="105" t="s">
        <v>44</v>
      </c>
      <c r="C299" s="189" t="s">
        <v>9</v>
      </c>
      <c r="D299" s="188">
        <v>139</v>
      </c>
      <c r="E299" s="188">
        <v>267</v>
      </c>
      <c r="F299" s="188">
        <v>47</v>
      </c>
      <c r="G299" s="190" t="s">
        <v>9</v>
      </c>
      <c r="H299" s="190" t="s">
        <v>9</v>
      </c>
      <c r="I299" s="188">
        <v>20</v>
      </c>
      <c r="J299" s="188" t="s">
        <v>9</v>
      </c>
      <c r="K299" s="188" t="s">
        <v>9</v>
      </c>
      <c r="L299" s="188"/>
      <c r="M299" s="188"/>
      <c r="N299" s="189">
        <f>SUM(C299:I299)</f>
        <v>473</v>
      </c>
    </row>
    <row r="300" spans="1:14" x14ac:dyDescent="0.25">
      <c r="A300" s="118">
        <v>44621</v>
      </c>
      <c r="B300" s="105" t="s">
        <v>41</v>
      </c>
      <c r="C300" s="189"/>
      <c r="D300" s="188">
        <v>273</v>
      </c>
      <c r="E300" s="188">
        <v>228</v>
      </c>
      <c r="F300" s="188">
        <v>299</v>
      </c>
      <c r="G300" s="190" t="s">
        <v>9</v>
      </c>
      <c r="H300" s="190" t="s">
        <v>9</v>
      </c>
      <c r="I300" s="188">
        <v>141</v>
      </c>
      <c r="J300" s="188" t="s">
        <v>9</v>
      </c>
      <c r="K300" s="188" t="s">
        <v>9</v>
      </c>
      <c r="L300" s="188"/>
      <c r="M300" s="188"/>
      <c r="N300" s="189">
        <f>SUM(C300:I300)</f>
        <v>941</v>
      </c>
    </row>
    <row r="301" spans="1:14" x14ac:dyDescent="0.25">
      <c r="A301" s="121">
        <v>44621</v>
      </c>
      <c r="B301" s="122" t="s">
        <v>42</v>
      </c>
      <c r="C301" s="199">
        <f>SUM(C282:C300)</f>
        <v>1154</v>
      </c>
      <c r="D301" s="199">
        <f>SUM(D282:D300)</f>
        <v>2101</v>
      </c>
      <c r="E301" s="199">
        <f>SUM(E282:E300)</f>
        <v>2841</v>
      </c>
      <c r="F301" s="199">
        <f>SUM(F282:F300)</f>
        <v>828</v>
      </c>
      <c r="G301" s="198" t="s">
        <v>9</v>
      </c>
      <c r="H301" s="198" t="s">
        <v>9</v>
      </c>
      <c r="I301" s="199">
        <f>SUM(I282:I300)</f>
        <v>319</v>
      </c>
      <c r="J301" s="199">
        <f>+J289</f>
        <v>747</v>
      </c>
      <c r="K301" s="199">
        <f>+K291+K287+K282</f>
        <v>987</v>
      </c>
      <c r="L301" s="199"/>
      <c r="M301" s="199"/>
      <c r="N301" s="199">
        <f>SUM(C301:K301)</f>
        <v>8977</v>
      </c>
    </row>
    <row r="302" spans="1:14" s="116" customFormat="1" x14ac:dyDescent="0.25">
      <c r="A302" s="318" t="s">
        <v>11</v>
      </c>
      <c r="B302" s="319"/>
      <c r="C302" s="253">
        <f>C261+C281+C301</f>
        <v>2935</v>
      </c>
      <c r="D302" s="253">
        <f>D261+D281+D301</f>
        <v>5329</v>
      </c>
      <c r="E302" s="253">
        <f>E261+E281+E301</f>
        <v>7598</v>
      </c>
      <c r="F302" s="253">
        <f>F261+F281+F301</f>
        <v>2485</v>
      </c>
      <c r="G302" s="253" t="s">
        <v>9</v>
      </c>
      <c r="H302" s="253" t="s">
        <v>9</v>
      </c>
      <c r="I302" s="253">
        <f>I261+I281+I301</f>
        <v>880</v>
      </c>
      <c r="J302" s="253">
        <f>+J301+J281+J261</f>
        <v>1967</v>
      </c>
      <c r="K302" s="253">
        <f>+K301+K281+K261</f>
        <v>2524</v>
      </c>
      <c r="L302" s="253"/>
      <c r="M302" s="253"/>
      <c r="N302" s="253">
        <f>N261+N281+N301</f>
        <v>23718</v>
      </c>
    </row>
    <row r="303" spans="1:14" x14ac:dyDescent="0.25">
      <c r="A303" s="118">
        <v>44652</v>
      </c>
      <c r="B303" s="105" t="s">
        <v>26</v>
      </c>
      <c r="C303" s="189">
        <v>321</v>
      </c>
      <c r="D303" s="189">
        <v>691</v>
      </c>
      <c r="E303" s="189">
        <v>483</v>
      </c>
      <c r="F303" s="189">
        <v>71</v>
      </c>
      <c r="G303" s="190" t="s">
        <v>9</v>
      </c>
      <c r="H303" s="190" t="s">
        <v>9</v>
      </c>
      <c r="I303" s="189">
        <v>12</v>
      </c>
      <c r="J303" s="189" t="s">
        <v>9</v>
      </c>
      <c r="K303" s="189">
        <v>369</v>
      </c>
      <c r="L303" s="189"/>
      <c r="M303" s="189"/>
      <c r="N303" s="189">
        <f>SUM(C303:J303)</f>
        <v>1578</v>
      </c>
    </row>
    <row r="304" spans="1:14" x14ac:dyDescent="0.25">
      <c r="A304" s="118">
        <v>44653</v>
      </c>
      <c r="B304" s="105" t="s">
        <v>27</v>
      </c>
      <c r="C304" s="189">
        <v>123</v>
      </c>
      <c r="D304" s="188">
        <v>126</v>
      </c>
      <c r="E304" s="188">
        <v>462</v>
      </c>
      <c r="F304" s="188">
        <v>139</v>
      </c>
      <c r="G304" s="190" t="s">
        <v>9</v>
      </c>
      <c r="H304" s="190" t="s">
        <v>9</v>
      </c>
      <c r="I304" s="188">
        <v>65</v>
      </c>
      <c r="J304" s="189" t="s">
        <v>9</v>
      </c>
      <c r="K304" s="188" t="s">
        <v>9</v>
      </c>
      <c r="L304" s="188"/>
      <c r="M304" s="188"/>
      <c r="N304" s="189">
        <f>SUM(C304:I304)</f>
        <v>915</v>
      </c>
    </row>
    <row r="305" spans="1:16" x14ac:dyDescent="0.25">
      <c r="A305" s="118">
        <v>44654</v>
      </c>
      <c r="B305" s="105" t="s">
        <v>28</v>
      </c>
      <c r="C305" s="189">
        <v>3</v>
      </c>
      <c r="D305" s="188">
        <v>49</v>
      </c>
      <c r="E305" s="188">
        <v>70</v>
      </c>
      <c r="F305" s="188">
        <v>1</v>
      </c>
      <c r="G305" s="190" t="s">
        <v>9</v>
      </c>
      <c r="H305" s="190" t="s">
        <v>9</v>
      </c>
      <c r="I305" s="188">
        <v>7</v>
      </c>
      <c r="J305" s="189" t="s">
        <v>9</v>
      </c>
      <c r="K305" s="188" t="s">
        <v>9</v>
      </c>
      <c r="L305" s="188"/>
      <c r="M305" s="188"/>
      <c r="N305" s="189">
        <f>SUM(C305:I305)</f>
        <v>130</v>
      </c>
    </row>
    <row r="306" spans="1:16" x14ac:dyDescent="0.25">
      <c r="A306" s="118">
        <v>44655</v>
      </c>
      <c r="B306" s="105" t="s">
        <v>29</v>
      </c>
      <c r="C306" s="189">
        <v>11</v>
      </c>
      <c r="D306" s="188">
        <v>55</v>
      </c>
      <c r="E306" s="188">
        <v>69</v>
      </c>
      <c r="F306" s="188">
        <v>2</v>
      </c>
      <c r="G306" s="190" t="s">
        <v>9</v>
      </c>
      <c r="H306" s="190" t="s">
        <v>9</v>
      </c>
      <c r="I306" s="188" t="s">
        <v>9</v>
      </c>
      <c r="J306" s="189" t="s">
        <v>9</v>
      </c>
      <c r="K306" s="188" t="s">
        <v>9</v>
      </c>
      <c r="L306" s="188"/>
      <c r="M306" s="188"/>
      <c r="N306" s="189">
        <f>SUM(C306:I306)</f>
        <v>137</v>
      </c>
    </row>
    <row r="307" spans="1:16" x14ac:dyDescent="0.25">
      <c r="A307" s="118">
        <v>44656</v>
      </c>
      <c r="B307" s="105" t="s">
        <v>30</v>
      </c>
      <c r="C307" s="189">
        <v>109</v>
      </c>
      <c r="D307" s="188">
        <v>91</v>
      </c>
      <c r="E307" s="188">
        <v>110</v>
      </c>
      <c r="F307" s="188">
        <v>31</v>
      </c>
      <c r="G307" s="190" t="s">
        <v>9</v>
      </c>
      <c r="H307" s="190" t="s">
        <v>9</v>
      </c>
      <c r="I307" s="188">
        <v>20</v>
      </c>
      <c r="J307" s="189" t="s">
        <v>9</v>
      </c>
      <c r="K307" s="188" t="s">
        <v>9</v>
      </c>
      <c r="L307" s="188"/>
      <c r="M307" s="188"/>
      <c r="N307" s="189">
        <f>SUM(C307:I307)</f>
        <v>361</v>
      </c>
    </row>
    <row r="308" spans="1:16" x14ac:dyDescent="0.25">
      <c r="A308" s="118">
        <v>44657</v>
      </c>
      <c r="B308" s="105" t="s">
        <v>31</v>
      </c>
      <c r="C308" s="189">
        <v>0</v>
      </c>
      <c r="D308" s="188">
        <v>6</v>
      </c>
      <c r="E308" s="188">
        <v>23</v>
      </c>
      <c r="F308" s="188">
        <v>3</v>
      </c>
      <c r="G308" s="190" t="s">
        <v>9</v>
      </c>
      <c r="H308" s="190" t="s">
        <v>9</v>
      </c>
      <c r="I308" s="188">
        <v>1</v>
      </c>
      <c r="J308" s="189" t="s">
        <v>9</v>
      </c>
      <c r="K308" s="188">
        <v>24</v>
      </c>
      <c r="L308" s="188"/>
      <c r="M308" s="188"/>
      <c r="N308" s="189">
        <f>SUM(C308:J308)</f>
        <v>33</v>
      </c>
    </row>
    <row r="309" spans="1:16" x14ac:dyDescent="0.25">
      <c r="A309" s="118">
        <v>44658</v>
      </c>
      <c r="B309" s="105" t="s">
        <v>32</v>
      </c>
      <c r="C309" s="189">
        <v>207</v>
      </c>
      <c r="D309" s="188">
        <v>1</v>
      </c>
      <c r="E309" s="188" t="s">
        <v>9</v>
      </c>
      <c r="F309" s="188" t="s">
        <v>9</v>
      </c>
      <c r="G309" s="190" t="s">
        <v>9</v>
      </c>
      <c r="H309" s="190" t="s">
        <v>9</v>
      </c>
      <c r="I309" s="188" t="s">
        <v>9</v>
      </c>
      <c r="J309" s="189" t="s">
        <v>9</v>
      </c>
      <c r="K309" s="188" t="s">
        <v>9</v>
      </c>
      <c r="L309" s="188"/>
      <c r="M309" s="188"/>
      <c r="N309" s="189">
        <f>SUM(C309:I309)</f>
        <v>208</v>
      </c>
    </row>
    <row r="310" spans="1:16" x14ac:dyDescent="0.25">
      <c r="A310" s="118">
        <v>44659</v>
      </c>
      <c r="B310" s="105" t="s">
        <v>33</v>
      </c>
      <c r="C310" s="189">
        <v>69</v>
      </c>
      <c r="D310" s="188">
        <v>42</v>
      </c>
      <c r="E310" s="188">
        <v>302</v>
      </c>
      <c r="F310" s="188">
        <v>23</v>
      </c>
      <c r="G310" s="190" t="s">
        <v>9</v>
      </c>
      <c r="H310" s="190" t="s">
        <v>9</v>
      </c>
      <c r="I310" s="188">
        <v>3</v>
      </c>
      <c r="J310" s="188">
        <v>596</v>
      </c>
      <c r="K310" s="188" t="s">
        <v>9</v>
      </c>
      <c r="L310" s="188"/>
      <c r="M310" s="188"/>
      <c r="N310" s="189">
        <f>SUM(C310:I310)</f>
        <v>439</v>
      </c>
    </row>
    <row r="311" spans="1:16" x14ac:dyDescent="0.25">
      <c r="A311" s="118">
        <v>44660</v>
      </c>
      <c r="B311" s="105" t="s">
        <v>34</v>
      </c>
      <c r="C311" s="189">
        <v>51</v>
      </c>
      <c r="D311" s="188">
        <v>93</v>
      </c>
      <c r="E311" s="188">
        <v>76</v>
      </c>
      <c r="F311" s="188">
        <v>47</v>
      </c>
      <c r="G311" s="190" t="s">
        <v>9</v>
      </c>
      <c r="H311" s="190" t="s">
        <v>9</v>
      </c>
      <c r="I311" s="188">
        <v>2</v>
      </c>
      <c r="J311" s="188" t="s">
        <v>9</v>
      </c>
      <c r="K311" s="188" t="s">
        <v>9</v>
      </c>
      <c r="L311" s="188"/>
      <c r="M311" s="188"/>
      <c r="N311" s="189">
        <f>SUM(C311:I311)</f>
        <v>269</v>
      </c>
    </row>
    <row r="312" spans="1:16" x14ac:dyDescent="0.25">
      <c r="A312" s="118">
        <v>44661</v>
      </c>
      <c r="B312" s="105" t="s">
        <v>35</v>
      </c>
      <c r="C312" s="189">
        <v>107</v>
      </c>
      <c r="D312" s="188">
        <v>145</v>
      </c>
      <c r="E312" s="188">
        <v>111</v>
      </c>
      <c r="F312" s="188">
        <v>11</v>
      </c>
      <c r="G312" s="190" t="s">
        <v>9</v>
      </c>
      <c r="H312" s="190" t="s">
        <v>9</v>
      </c>
      <c r="I312" s="188">
        <v>3</v>
      </c>
      <c r="J312" s="188" t="s">
        <v>9</v>
      </c>
      <c r="K312" s="188">
        <v>283</v>
      </c>
      <c r="L312" s="188"/>
      <c r="M312" s="188"/>
      <c r="N312" s="189">
        <f>SUM(C312:J312)</f>
        <v>377</v>
      </c>
      <c r="P312" s="124"/>
    </row>
    <row r="313" spans="1:16" x14ac:dyDescent="0.25">
      <c r="A313" s="118">
        <v>44662</v>
      </c>
      <c r="B313" s="105" t="s">
        <v>206</v>
      </c>
      <c r="C313" s="189">
        <v>2</v>
      </c>
      <c r="D313" s="188">
        <v>74</v>
      </c>
      <c r="E313" s="188">
        <v>90</v>
      </c>
      <c r="F313" s="188">
        <v>142</v>
      </c>
      <c r="G313" s="190" t="s">
        <v>9</v>
      </c>
      <c r="H313" s="190" t="s">
        <v>9</v>
      </c>
      <c r="I313" s="188">
        <v>7</v>
      </c>
      <c r="J313" s="188" t="s">
        <v>9</v>
      </c>
      <c r="K313" s="188" t="s">
        <v>9</v>
      </c>
      <c r="L313" s="188"/>
      <c r="M313" s="188"/>
      <c r="N313" s="189">
        <f t="shared" ref="N313:N322" si="6">SUM(C313:I313)</f>
        <v>315</v>
      </c>
      <c r="P313" s="125"/>
    </row>
    <row r="314" spans="1:16" x14ac:dyDescent="0.25">
      <c r="A314" s="118">
        <v>44663</v>
      </c>
      <c r="B314" s="105" t="s">
        <v>36</v>
      </c>
      <c r="C314" s="189" t="s">
        <v>9</v>
      </c>
      <c r="D314" s="188" t="s">
        <v>9</v>
      </c>
      <c r="E314" s="188">
        <v>117</v>
      </c>
      <c r="F314" s="188" t="s">
        <v>9</v>
      </c>
      <c r="G314" s="190" t="s">
        <v>9</v>
      </c>
      <c r="H314" s="190" t="s">
        <v>9</v>
      </c>
      <c r="I314" s="188" t="s">
        <v>9</v>
      </c>
      <c r="J314" s="188" t="s">
        <v>9</v>
      </c>
      <c r="K314" s="188" t="s">
        <v>9</v>
      </c>
      <c r="L314" s="188"/>
      <c r="M314" s="188"/>
      <c r="N314" s="189">
        <f t="shared" si="6"/>
        <v>117</v>
      </c>
    </row>
    <row r="315" spans="1:16" x14ac:dyDescent="0.25">
      <c r="A315" s="118">
        <v>44664</v>
      </c>
      <c r="B315" s="105" t="s">
        <v>37</v>
      </c>
      <c r="C315" s="189" t="s">
        <v>9</v>
      </c>
      <c r="D315" s="188" t="s">
        <v>9</v>
      </c>
      <c r="E315" s="188">
        <v>17</v>
      </c>
      <c r="F315" s="188" t="s">
        <v>9</v>
      </c>
      <c r="G315" s="190" t="s">
        <v>9</v>
      </c>
      <c r="H315" s="190" t="s">
        <v>9</v>
      </c>
      <c r="I315" s="188" t="s">
        <v>9</v>
      </c>
      <c r="J315" s="188" t="s">
        <v>9</v>
      </c>
      <c r="K315" s="188" t="s">
        <v>9</v>
      </c>
      <c r="L315" s="188"/>
      <c r="M315" s="188"/>
      <c r="N315" s="189">
        <f t="shared" si="6"/>
        <v>17</v>
      </c>
    </row>
    <row r="316" spans="1:16" x14ac:dyDescent="0.25">
      <c r="A316" s="118">
        <v>44665</v>
      </c>
      <c r="B316" s="105" t="s">
        <v>38</v>
      </c>
      <c r="C316" s="189" t="s">
        <v>9</v>
      </c>
      <c r="D316" s="188" t="s">
        <v>9</v>
      </c>
      <c r="E316" s="188">
        <v>1</v>
      </c>
      <c r="F316" s="188" t="s">
        <v>9</v>
      </c>
      <c r="G316" s="190" t="s">
        <v>9</v>
      </c>
      <c r="H316" s="190" t="s">
        <v>9</v>
      </c>
      <c r="I316" s="188" t="s">
        <v>9</v>
      </c>
      <c r="J316" s="188" t="s">
        <v>9</v>
      </c>
      <c r="K316" s="188" t="s">
        <v>9</v>
      </c>
      <c r="L316" s="188"/>
      <c r="M316" s="188"/>
      <c r="N316" s="189">
        <f t="shared" si="6"/>
        <v>1</v>
      </c>
    </row>
    <row r="317" spans="1:16" x14ac:dyDescent="0.25">
      <c r="A317" s="118">
        <v>44666</v>
      </c>
      <c r="B317" s="105" t="s">
        <v>39</v>
      </c>
      <c r="C317" s="189" t="s">
        <v>9</v>
      </c>
      <c r="D317" s="188">
        <v>1</v>
      </c>
      <c r="E317" s="188">
        <v>3</v>
      </c>
      <c r="F317" s="188" t="s">
        <v>9</v>
      </c>
      <c r="G317" s="190" t="s">
        <v>9</v>
      </c>
      <c r="H317" s="190" t="s">
        <v>9</v>
      </c>
      <c r="I317" s="188">
        <v>2</v>
      </c>
      <c r="J317" s="188" t="s">
        <v>9</v>
      </c>
      <c r="K317" s="188" t="s">
        <v>9</v>
      </c>
      <c r="L317" s="188"/>
      <c r="M317" s="188"/>
      <c r="N317" s="189">
        <f t="shared" si="6"/>
        <v>6</v>
      </c>
    </row>
    <row r="318" spans="1:16" x14ac:dyDescent="0.25">
      <c r="A318" s="118">
        <v>44667</v>
      </c>
      <c r="B318" s="105" t="s">
        <v>43</v>
      </c>
      <c r="C318" s="189" t="s">
        <v>9</v>
      </c>
      <c r="D318" s="188">
        <v>114</v>
      </c>
      <c r="E318" s="188">
        <v>68</v>
      </c>
      <c r="F318" s="188" t="s">
        <v>9</v>
      </c>
      <c r="G318" s="190" t="s">
        <v>9</v>
      </c>
      <c r="H318" s="190" t="s">
        <v>9</v>
      </c>
      <c r="I318" s="188">
        <v>1</v>
      </c>
      <c r="J318" s="188" t="s">
        <v>9</v>
      </c>
      <c r="K318" s="188" t="s">
        <v>9</v>
      </c>
      <c r="L318" s="188"/>
      <c r="M318" s="188"/>
      <c r="N318" s="189">
        <f t="shared" si="6"/>
        <v>183</v>
      </c>
    </row>
    <row r="319" spans="1:16" x14ac:dyDescent="0.25">
      <c r="A319" s="118">
        <v>44668</v>
      </c>
      <c r="B319" s="105" t="s">
        <v>40</v>
      </c>
      <c r="C319" s="189" t="s">
        <v>9</v>
      </c>
      <c r="D319" s="188" t="s">
        <v>9</v>
      </c>
      <c r="E319" s="188">
        <v>1</v>
      </c>
      <c r="F319" s="188" t="s">
        <v>9</v>
      </c>
      <c r="G319" s="190" t="s">
        <v>9</v>
      </c>
      <c r="H319" s="190" t="s">
        <v>9</v>
      </c>
      <c r="I319" s="188" t="s">
        <v>9</v>
      </c>
      <c r="J319" s="188" t="s">
        <v>9</v>
      </c>
      <c r="K319" s="188" t="s">
        <v>9</v>
      </c>
      <c r="L319" s="188"/>
      <c r="M319" s="188"/>
      <c r="N319" s="189">
        <f t="shared" si="6"/>
        <v>1</v>
      </c>
    </row>
    <row r="320" spans="1:16" x14ac:dyDescent="0.25">
      <c r="A320" s="118">
        <v>44669</v>
      </c>
      <c r="B320" s="105" t="s">
        <v>44</v>
      </c>
      <c r="C320" s="189" t="s">
        <v>9</v>
      </c>
      <c r="D320" s="188">
        <v>62</v>
      </c>
      <c r="E320" s="188">
        <v>140</v>
      </c>
      <c r="F320" s="188">
        <v>16</v>
      </c>
      <c r="G320" s="190" t="s">
        <v>9</v>
      </c>
      <c r="H320" s="190" t="s">
        <v>9</v>
      </c>
      <c r="I320" s="188">
        <v>5</v>
      </c>
      <c r="J320" s="188" t="s">
        <v>9</v>
      </c>
      <c r="K320" s="188" t="s">
        <v>9</v>
      </c>
      <c r="L320" s="188"/>
      <c r="M320" s="188"/>
      <c r="N320" s="189">
        <f t="shared" si="6"/>
        <v>223</v>
      </c>
    </row>
    <row r="321" spans="1:16" x14ac:dyDescent="0.25">
      <c r="A321" s="118">
        <v>44670</v>
      </c>
      <c r="B321" s="105" t="s">
        <v>41</v>
      </c>
      <c r="C321" s="189" t="s">
        <v>9</v>
      </c>
      <c r="D321" s="188">
        <v>52</v>
      </c>
      <c r="E321" s="188">
        <v>115</v>
      </c>
      <c r="F321" s="188">
        <v>12</v>
      </c>
      <c r="G321" s="190" t="s">
        <v>9</v>
      </c>
      <c r="H321" s="190" t="s">
        <v>9</v>
      </c>
      <c r="I321" s="188">
        <v>89</v>
      </c>
      <c r="J321" s="188" t="s">
        <v>9</v>
      </c>
      <c r="K321" s="188" t="s">
        <v>9</v>
      </c>
      <c r="L321" s="188"/>
      <c r="M321" s="188"/>
      <c r="N321" s="189">
        <f t="shared" si="6"/>
        <v>268</v>
      </c>
    </row>
    <row r="322" spans="1:16" x14ac:dyDescent="0.25">
      <c r="A322" s="121">
        <v>44671</v>
      </c>
      <c r="B322" s="122" t="s">
        <v>42</v>
      </c>
      <c r="C322" s="199">
        <f>SUM(C303:C321)</f>
        <v>1003</v>
      </c>
      <c r="D322" s="199">
        <f>SUM(D303:D321)</f>
        <v>1602</v>
      </c>
      <c r="E322" s="199">
        <f>SUM(E303:E321)</f>
        <v>2258</v>
      </c>
      <c r="F322" s="199">
        <f>SUM(F303:F321)</f>
        <v>498</v>
      </c>
      <c r="G322" s="198" t="s">
        <v>9</v>
      </c>
      <c r="H322" s="198" t="s">
        <v>9</v>
      </c>
      <c r="I322" s="199">
        <f>SUM(I303:I321)</f>
        <v>217</v>
      </c>
      <c r="J322" s="199">
        <f>+J310</f>
        <v>596</v>
      </c>
      <c r="K322" s="199">
        <f>+K312+K308+K303</f>
        <v>676</v>
      </c>
      <c r="L322" s="199"/>
      <c r="M322" s="199"/>
      <c r="N322" s="123">
        <f t="shared" si="6"/>
        <v>5578</v>
      </c>
    </row>
    <row r="323" spans="1:16" x14ac:dyDescent="0.25">
      <c r="A323" s="118">
        <v>44682</v>
      </c>
      <c r="B323" s="105" t="s">
        <v>26</v>
      </c>
      <c r="C323" s="189">
        <v>344</v>
      </c>
      <c r="D323" s="189">
        <v>694</v>
      </c>
      <c r="E323" s="189">
        <v>617</v>
      </c>
      <c r="F323" s="189">
        <v>68</v>
      </c>
      <c r="G323" s="190" t="s">
        <v>9</v>
      </c>
      <c r="H323" s="190" t="s">
        <v>9</v>
      </c>
      <c r="I323" s="189">
        <v>33</v>
      </c>
      <c r="J323" s="189" t="s">
        <v>9</v>
      </c>
      <c r="K323" s="189">
        <v>388</v>
      </c>
      <c r="L323" s="189"/>
      <c r="M323" s="189"/>
      <c r="N323" s="189">
        <f>SUM(C323:J323)</f>
        <v>1756</v>
      </c>
    </row>
    <row r="324" spans="1:16" x14ac:dyDescent="0.25">
      <c r="A324" s="118">
        <v>44683</v>
      </c>
      <c r="B324" s="105" t="s">
        <v>27</v>
      </c>
      <c r="C324" s="189">
        <v>271</v>
      </c>
      <c r="D324" s="188">
        <v>184</v>
      </c>
      <c r="E324" s="188">
        <v>497</v>
      </c>
      <c r="F324" s="188">
        <v>186</v>
      </c>
      <c r="G324" s="190" t="s">
        <v>9</v>
      </c>
      <c r="H324" s="190" t="s">
        <v>9</v>
      </c>
      <c r="I324" s="188">
        <v>92</v>
      </c>
      <c r="J324" s="189" t="s">
        <v>9</v>
      </c>
      <c r="K324" s="188" t="s">
        <v>9</v>
      </c>
      <c r="L324" s="188"/>
      <c r="M324" s="188"/>
      <c r="N324" s="189">
        <f>SUM(C324:I324)</f>
        <v>1230</v>
      </c>
    </row>
    <row r="325" spans="1:16" x14ac:dyDescent="0.25">
      <c r="A325" s="118">
        <v>44684</v>
      </c>
      <c r="B325" s="105" t="s">
        <v>28</v>
      </c>
      <c r="C325" s="189">
        <v>6</v>
      </c>
      <c r="D325" s="188">
        <v>69</v>
      </c>
      <c r="E325" s="188">
        <v>152</v>
      </c>
      <c r="F325" s="188">
        <v>6</v>
      </c>
      <c r="G325" s="190" t="s">
        <v>9</v>
      </c>
      <c r="H325" s="190" t="s">
        <v>9</v>
      </c>
      <c r="I325" s="188">
        <v>1</v>
      </c>
      <c r="J325" s="189" t="s">
        <v>9</v>
      </c>
      <c r="K325" s="188" t="s">
        <v>9</v>
      </c>
      <c r="L325" s="188"/>
      <c r="M325" s="188"/>
      <c r="N325" s="189">
        <f>SUM(C325:I325)</f>
        <v>234</v>
      </c>
    </row>
    <row r="326" spans="1:16" x14ac:dyDescent="0.25">
      <c r="A326" s="118">
        <v>44685</v>
      </c>
      <c r="B326" s="105" t="s">
        <v>29</v>
      </c>
      <c r="C326" s="189">
        <v>20</v>
      </c>
      <c r="D326" s="188">
        <v>49</v>
      </c>
      <c r="E326" s="188">
        <v>68</v>
      </c>
      <c r="F326" s="188">
        <v>1</v>
      </c>
      <c r="G326" s="190" t="s">
        <v>9</v>
      </c>
      <c r="H326" s="190" t="s">
        <v>9</v>
      </c>
      <c r="I326" s="188">
        <v>2</v>
      </c>
      <c r="J326" s="189" t="s">
        <v>9</v>
      </c>
      <c r="K326" s="188" t="s">
        <v>9</v>
      </c>
      <c r="L326" s="188"/>
      <c r="M326" s="188"/>
      <c r="N326" s="189">
        <f>SUM(C326:I326)</f>
        <v>140</v>
      </c>
    </row>
    <row r="327" spans="1:16" x14ac:dyDescent="0.25">
      <c r="A327" s="118">
        <v>44686</v>
      </c>
      <c r="B327" s="105" t="s">
        <v>30</v>
      </c>
      <c r="C327" s="189">
        <v>107</v>
      </c>
      <c r="D327" s="188">
        <v>12</v>
      </c>
      <c r="E327" s="188">
        <v>338</v>
      </c>
      <c r="F327" s="188">
        <v>72</v>
      </c>
      <c r="G327" s="190" t="s">
        <v>9</v>
      </c>
      <c r="H327" s="190" t="s">
        <v>9</v>
      </c>
      <c r="I327" s="188">
        <v>17</v>
      </c>
      <c r="J327" s="189" t="s">
        <v>9</v>
      </c>
      <c r="K327" s="188" t="s">
        <v>9</v>
      </c>
      <c r="L327" s="188"/>
      <c r="M327" s="188"/>
      <c r="N327" s="189">
        <f>SUM(C327:I327)</f>
        <v>546</v>
      </c>
    </row>
    <row r="328" spans="1:16" x14ac:dyDescent="0.25">
      <c r="A328" s="118">
        <v>44687</v>
      </c>
      <c r="B328" s="105" t="s">
        <v>31</v>
      </c>
      <c r="C328" s="189">
        <v>6</v>
      </c>
      <c r="D328" s="188">
        <v>124</v>
      </c>
      <c r="E328" s="188">
        <v>24</v>
      </c>
      <c r="F328" s="188">
        <v>2</v>
      </c>
      <c r="G328" s="190" t="s">
        <v>9</v>
      </c>
      <c r="H328" s="190" t="s">
        <v>9</v>
      </c>
      <c r="I328" s="188">
        <v>1</v>
      </c>
      <c r="J328" s="189" t="s">
        <v>9</v>
      </c>
      <c r="K328" s="188">
        <v>32</v>
      </c>
      <c r="L328" s="188"/>
      <c r="M328" s="188"/>
      <c r="N328" s="189">
        <f>SUM(C328:J328)</f>
        <v>157</v>
      </c>
    </row>
    <row r="329" spans="1:16" x14ac:dyDescent="0.25">
      <c r="A329" s="118">
        <v>44688</v>
      </c>
      <c r="B329" s="105" t="s">
        <v>32</v>
      </c>
      <c r="C329" s="189">
        <v>267</v>
      </c>
      <c r="D329" s="188">
        <v>7</v>
      </c>
      <c r="E329" s="188" t="s">
        <v>9</v>
      </c>
      <c r="F329" s="188" t="s">
        <v>9</v>
      </c>
      <c r="G329" s="190" t="s">
        <v>9</v>
      </c>
      <c r="H329" s="190" t="s">
        <v>9</v>
      </c>
      <c r="I329" s="188" t="s">
        <v>9</v>
      </c>
      <c r="J329" s="189" t="s">
        <v>9</v>
      </c>
      <c r="K329" s="188" t="s">
        <v>9</v>
      </c>
      <c r="L329" s="188"/>
      <c r="M329" s="188"/>
      <c r="N329" s="189">
        <f t="shared" ref="N329:N335" si="7">SUM(C329:I329)</f>
        <v>274</v>
      </c>
    </row>
    <row r="330" spans="1:16" x14ac:dyDescent="0.25">
      <c r="A330" s="118">
        <v>44689</v>
      </c>
      <c r="B330" s="105" t="s">
        <v>33</v>
      </c>
      <c r="C330" s="189">
        <v>71</v>
      </c>
      <c r="D330" s="188">
        <v>36</v>
      </c>
      <c r="E330" s="188">
        <v>339</v>
      </c>
      <c r="F330" s="188">
        <v>26</v>
      </c>
      <c r="G330" s="190" t="s">
        <v>9</v>
      </c>
      <c r="H330" s="190" t="s">
        <v>9</v>
      </c>
      <c r="I330" s="188">
        <v>2</v>
      </c>
      <c r="J330" s="188">
        <v>860</v>
      </c>
      <c r="K330" s="188" t="s">
        <v>9</v>
      </c>
      <c r="L330" s="188"/>
      <c r="M330" s="188"/>
      <c r="N330" s="189">
        <f t="shared" si="7"/>
        <v>474</v>
      </c>
    </row>
    <row r="331" spans="1:16" x14ac:dyDescent="0.25">
      <c r="A331" s="118">
        <v>44690</v>
      </c>
      <c r="B331" s="105" t="s">
        <v>34</v>
      </c>
      <c r="C331" s="189">
        <v>51</v>
      </c>
      <c r="D331" s="188">
        <v>134</v>
      </c>
      <c r="E331" s="188">
        <v>101</v>
      </c>
      <c r="F331" s="188">
        <v>40</v>
      </c>
      <c r="G331" s="190" t="s">
        <v>9</v>
      </c>
      <c r="H331" s="190" t="s">
        <v>9</v>
      </c>
      <c r="I331" s="188">
        <v>5</v>
      </c>
      <c r="J331" s="188" t="s">
        <v>9</v>
      </c>
      <c r="K331" s="188" t="s">
        <v>9</v>
      </c>
      <c r="L331" s="188"/>
      <c r="M331" s="188"/>
      <c r="N331" s="189">
        <f t="shared" si="7"/>
        <v>331</v>
      </c>
    </row>
    <row r="332" spans="1:16" x14ac:dyDescent="0.25">
      <c r="A332" s="118">
        <v>44691</v>
      </c>
      <c r="B332" s="105" t="s">
        <v>35</v>
      </c>
      <c r="C332" s="189">
        <v>104</v>
      </c>
      <c r="D332" s="188">
        <v>122</v>
      </c>
      <c r="E332" s="188">
        <v>150</v>
      </c>
      <c r="F332" s="188">
        <v>13</v>
      </c>
      <c r="G332" s="190" t="s">
        <v>9</v>
      </c>
      <c r="H332" s="190" t="s">
        <v>9</v>
      </c>
      <c r="I332" s="188" t="s">
        <v>9</v>
      </c>
      <c r="J332" s="188" t="s">
        <v>9</v>
      </c>
      <c r="K332" s="188">
        <v>269</v>
      </c>
      <c r="L332" s="188"/>
      <c r="M332" s="188"/>
      <c r="N332" s="189">
        <f t="shared" si="7"/>
        <v>389</v>
      </c>
      <c r="P332" s="124"/>
    </row>
    <row r="333" spans="1:16" x14ac:dyDescent="0.25">
      <c r="A333" s="118">
        <v>44692</v>
      </c>
      <c r="B333" s="105" t="s">
        <v>206</v>
      </c>
      <c r="C333" s="189">
        <v>17</v>
      </c>
      <c r="D333" s="188">
        <v>74</v>
      </c>
      <c r="E333" s="188">
        <v>197</v>
      </c>
      <c r="F333" s="188">
        <v>212</v>
      </c>
      <c r="G333" s="190" t="s">
        <v>9</v>
      </c>
      <c r="H333" s="190" t="s">
        <v>9</v>
      </c>
      <c r="I333" s="188">
        <v>26</v>
      </c>
      <c r="J333" s="188" t="s">
        <v>9</v>
      </c>
      <c r="K333" s="188" t="s">
        <v>9</v>
      </c>
      <c r="L333" s="188"/>
      <c r="M333" s="188"/>
      <c r="N333" s="189">
        <f t="shared" si="7"/>
        <v>526</v>
      </c>
      <c r="P333" s="125"/>
    </row>
    <row r="334" spans="1:16" x14ac:dyDescent="0.25">
      <c r="A334" s="118">
        <v>44693</v>
      </c>
      <c r="B334" s="105" t="s">
        <v>36</v>
      </c>
      <c r="C334" s="189" t="s">
        <v>9</v>
      </c>
      <c r="D334" s="188" t="s">
        <v>9</v>
      </c>
      <c r="E334" s="188">
        <v>113</v>
      </c>
      <c r="F334" s="188" t="s">
        <v>9</v>
      </c>
      <c r="G334" s="190" t="s">
        <v>9</v>
      </c>
      <c r="H334" s="190" t="s">
        <v>9</v>
      </c>
      <c r="I334" s="188" t="s">
        <v>9</v>
      </c>
      <c r="J334" s="188" t="s">
        <v>9</v>
      </c>
      <c r="K334" s="188" t="s">
        <v>9</v>
      </c>
      <c r="L334" s="188"/>
      <c r="M334" s="188"/>
      <c r="N334" s="189">
        <f t="shared" si="7"/>
        <v>113</v>
      </c>
    </row>
    <row r="335" spans="1:16" x14ac:dyDescent="0.25">
      <c r="A335" s="118">
        <v>44694</v>
      </c>
      <c r="B335" s="105" t="s">
        <v>37</v>
      </c>
      <c r="C335" s="189" t="s">
        <v>9</v>
      </c>
      <c r="D335" s="188" t="s">
        <v>9</v>
      </c>
      <c r="E335" s="188">
        <v>4</v>
      </c>
      <c r="F335" s="188" t="s">
        <v>9</v>
      </c>
      <c r="G335" s="190" t="s">
        <v>9</v>
      </c>
      <c r="H335" s="190" t="s">
        <v>9</v>
      </c>
      <c r="I335" s="188" t="s">
        <v>9</v>
      </c>
      <c r="J335" s="188" t="s">
        <v>9</v>
      </c>
      <c r="K335" s="188" t="s">
        <v>9</v>
      </c>
      <c r="L335" s="188"/>
      <c r="M335" s="188"/>
      <c r="N335" s="189">
        <f t="shared" si="7"/>
        <v>4</v>
      </c>
    </row>
    <row r="336" spans="1:16" x14ac:dyDescent="0.25">
      <c r="A336" s="118">
        <v>44695</v>
      </c>
      <c r="B336" s="105" t="s">
        <v>38</v>
      </c>
      <c r="C336" s="189" t="s">
        <v>9</v>
      </c>
      <c r="D336" s="188" t="s">
        <v>9</v>
      </c>
      <c r="E336" s="188" t="s">
        <v>9</v>
      </c>
      <c r="F336" s="188" t="s">
        <v>9</v>
      </c>
      <c r="G336" s="190" t="s">
        <v>9</v>
      </c>
      <c r="H336" s="190" t="s">
        <v>9</v>
      </c>
      <c r="I336" s="188" t="s">
        <v>9</v>
      </c>
      <c r="J336" s="188" t="s">
        <v>9</v>
      </c>
      <c r="K336" s="188" t="s">
        <v>9</v>
      </c>
      <c r="L336" s="188"/>
      <c r="M336" s="188"/>
      <c r="N336" s="189" t="s">
        <v>9</v>
      </c>
    </row>
    <row r="337" spans="1:14" x14ac:dyDescent="0.25">
      <c r="A337" s="118">
        <v>44696</v>
      </c>
      <c r="B337" s="105" t="s">
        <v>39</v>
      </c>
      <c r="C337" s="189" t="s">
        <v>9</v>
      </c>
      <c r="D337" s="188">
        <v>1</v>
      </c>
      <c r="E337" s="188">
        <v>1</v>
      </c>
      <c r="F337" s="188" t="s">
        <v>9</v>
      </c>
      <c r="G337" s="190" t="s">
        <v>9</v>
      </c>
      <c r="H337" s="190" t="s">
        <v>9</v>
      </c>
      <c r="I337" s="188">
        <v>1</v>
      </c>
      <c r="J337" s="188" t="s">
        <v>9</v>
      </c>
      <c r="K337" s="188" t="s">
        <v>9</v>
      </c>
      <c r="L337" s="188"/>
      <c r="M337" s="188"/>
      <c r="N337" s="189">
        <f t="shared" ref="N337:N342" si="8">SUM(C337:I337)</f>
        <v>3</v>
      </c>
    </row>
    <row r="338" spans="1:14" x14ac:dyDescent="0.25">
      <c r="A338" s="118">
        <v>44697</v>
      </c>
      <c r="B338" s="105" t="s">
        <v>43</v>
      </c>
      <c r="C338" s="189" t="s">
        <v>9</v>
      </c>
      <c r="D338" s="188">
        <v>199</v>
      </c>
      <c r="E338" s="188">
        <v>105</v>
      </c>
      <c r="F338" s="188" t="s">
        <v>9</v>
      </c>
      <c r="G338" s="190" t="s">
        <v>9</v>
      </c>
      <c r="H338" s="190" t="s">
        <v>9</v>
      </c>
      <c r="I338" s="188" t="s">
        <v>9</v>
      </c>
      <c r="J338" s="188" t="s">
        <v>9</v>
      </c>
      <c r="K338" s="188" t="s">
        <v>9</v>
      </c>
      <c r="L338" s="188"/>
      <c r="M338" s="188"/>
      <c r="N338" s="189">
        <f t="shared" si="8"/>
        <v>304</v>
      </c>
    </row>
    <row r="339" spans="1:14" x14ac:dyDescent="0.25">
      <c r="A339" s="118">
        <v>44698</v>
      </c>
      <c r="B339" s="105" t="s">
        <v>40</v>
      </c>
      <c r="C339" s="189">
        <v>2</v>
      </c>
      <c r="D339" s="188" t="s">
        <v>9</v>
      </c>
      <c r="E339" s="188">
        <v>3</v>
      </c>
      <c r="F339" s="188">
        <v>1</v>
      </c>
      <c r="G339" s="190" t="s">
        <v>9</v>
      </c>
      <c r="H339" s="190" t="s">
        <v>9</v>
      </c>
      <c r="I339" s="188" t="s">
        <v>9</v>
      </c>
      <c r="J339" s="188" t="s">
        <v>9</v>
      </c>
      <c r="K339" s="188" t="s">
        <v>9</v>
      </c>
      <c r="L339" s="188"/>
      <c r="M339" s="188"/>
      <c r="N339" s="189">
        <f t="shared" si="8"/>
        <v>6</v>
      </c>
    </row>
    <row r="340" spans="1:14" x14ac:dyDescent="0.25">
      <c r="A340" s="118">
        <v>44699</v>
      </c>
      <c r="B340" s="105" t="s">
        <v>44</v>
      </c>
      <c r="C340" s="189" t="s">
        <v>9</v>
      </c>
      <c r="D340" s="188">
        <v>41</v>
      </c>
      <c r="E340" s="188">
        <v>73</v>
      </c>
      <c r="F340" s="188">
        <v>11</v>
      </c>
      <c r="G340" s="190" t="s">
        <v>9</v>
      </c>
      <c r="H340" s="190" t="s">
        <v>9</v>
      </c>
      <c r="I340" s="188">
        <v>3</v>
      </c>
      <c r="J340" s="188" t="s">
        <v>9</v>
      </c>
      <c r="K340" s="188" t="s">
        <v>9</v>
      </c>
      <c r="L340" s="188"/>
      <c r="M340" s="188"/>
      <c r="N340" s="189">
        <f t="shared" si="8"/>
        <v>128</v>
      </c>
    </row>
    <row r="341" spans="1:14" x14ac:dyDescent="0.25">
      <c r="A341" s="118">
        <v>44700</v>
      </c>
      <c r="B341" s="105" t="s">
        <v>41</v>
      </c>
      <c r="C341" s="189" t="s">
        <v>9</v>
      </c>
      <c r="D341" s="188" t="s">
        <v>9</v>
      </c>
      <c r="E341" s="188">
        <v>154</v>
      </c>
      <c r="F341" s="188">
        <v>3</v>
      </c>
      <c r="G341" s="190" t="s">
        <v>9</v>
      </c>
      <c r="H341" s="190" t="s">
        <v>9</v>
      </c>
      <c r="I341" s="188">
        <v>176</v>
      </c>
      <c r="J341" s="188" t="s">
        <v>9</v>
      </c>
      <c r="K341" s="188" t="s">
        <v>9</v>
      </c>
      <c r="L341" s="188"/>
      <c r="M341" s="188"/>
      <c r="N341" s="189">
        <f t="shared" si="8"/>
        <v>333</v>
      </c>
    </row>
    <row r="342" spans="1:14" x14ac:dyDescent="0.25">
      <c r="A342" s="121">
        <v>44701</v>
      </c>
      <c r="B342" s="122" t="s">
        <v>42</v>
      </c>
      <c r="C342" s="199">
        <f>SUM(C323:C341)</f>
        <v>1266</v>
      </c>
      <c r="D342" s="199">
        <f>SUM(D323:D341)</f>
        <v>1746</v>
      </c>
      <c r="E342" s="199">
        <f>SUM(E323:E341)</f>
        <v>2936</v>
      </c>
      <c r="F342" s="199">
        <f>SUM(F323:F341)</f>
        <v>641</v>
      </c>
      <c r="G342" s="198" t="s">
        <v>9</v>
      </c>
      <c r="H342" s="198" t="s">
        <v>9</v>
      </c>
      <c r="I342" s="199">
        <f>SUM(I323:I341)</f>
        <v>359</v>
      </c>
      <c r="J342" s="199">
        <f>+J330</f>
        <v>860</v>
      </c>
      <c r="K342" s="199">
        <f>+K332+K328+K323</f>
        <v>689</v>
      </c>
      <c r="L342" s="199"/>
      <c r="M342" s="199"/>
      <c r="N342" s="199">
        <f t="shared" si="8"/>
        <v>6948</v>
      </c>
    </row>
    <row r="343" spans="1:14" x14ac:dyDescent="0.25">
      <c r="A343" s="118">
        <v>44713</v>
      </c>
      <c r="B343" s="105" t="s">
        <v>26</v>
      </c>
      <c r="C343" s="189">
        <v>353</v>
      </c>
      <c r="D343" s="189">
        <v>741</v>
      </c>
      <c r="E343" s="189">
        <v>752</v>
      </c>
      <c r="F343" s="189">
        <v>77</v>
      </c>
      <c r="G343" s="190" t="s">
        <v>9</v>
      </c>
      <c r="H343" s="190" t="s">
        <v>9</v>
      </c>
      <c r="I343" s="189">
        <v>25</v>
      </c>
      <c r="J343" s="189" t="s">
        <v>9</v>
      </c>
      <c r="K343" s="189">
        <v>487</v>
      </c>
      <c r="L343" s="189"/>
      <c r="M343" s="189"/>
      <c r="N343" s="189">
        <f>SUM(C343:J343)</f>
        <v>1948</v>
      </c>
    </row>
    <row r="344" spans="1:14" x14ac:dyDescent="0.25">
      <c r="A344" s="118">
        <v>44714</v>
      </c>
      <c r="B344" s="105" t="s">
        <v>27</v>
      </c>
      <c r="C344" s="189">
        <v>172</v>
      </c>
      <c r="D344" s="188">
        <v>168</v>
      </c>
      <c r="E344" s="188">
        <v>509</v>
      </c>
      <c r="F344" s="188">
        <v>273</v>
      </c>
      <c r="G344" s="190" t="s">
        <v>9</v>
      </c>
      <c r="H344" s="190" t="s">
        <v>9</v>
      </c>
      <c r="I344" s="188">
        <v>138</v>
      </c>
      <c r="J344" s="189" t="s">
        <v>9</v>
      </c>
      <c r="K344" s="188" t="s">
        <v>9</v>
      </c>
      <c r="L344" s="188"/>
      <c r="M344" s="188"/>
      <c r="N344" s="189">
        <f>SUM(C344:I344)</f>
        <v>1260</v>
      </c>
    </row>
    <row r="345" spans="1:14" x14ac:dyDescent="0.25">
      <c r="A345" s="118">
        <v>44715</v>
      </c>
      <c r="B345" s="105" t="s">
        <v>28</v>
      </c>
      <c r="C345" s="189">
        <v>3</v>
      </c>
      <c r="D345" s="188">
        <v>94</v>
      </c>
      <c r="E345" s="188">
        <v>142</v>
      </c>
      <c r="F345" s="188">
        <v>5</v>
      </c>
      <c r="G345" s="190" t="s">
        <v>9</v>
      </c>
      <c r="H345" s="190" t="s">
        <v>9</v>
      </c>
      <c r="I345" s="188">
        <v>5</v>
      </c>
      <c r="J345" s="189" t="s">
        <v>9</v>
      </c>
      <c r="K345" s="188" t="s">
        <v>9</v>
      </c>
      <c r="L345" s="188"/>
      <c r="M345" s="188"/>
      <c r="N345" s="189">
        <f>SUM(C345:I345)</f>
        <v>249</v>
      </c>
    </row>
    <row r="346" spans="1:14" x14ac:dyDescent="0.25">
      <c r="A346" s="118">
        <v>44716</v>
      </c>
      <c r="B346" s="105" t="s">
        <v>29</v>
      </c>
      <c r="C346" s="189">
        <v>14</v>
      </c>
      <c r="D346" s="188">
        <v>35</v>
      </c>
      <c r="E346" s="188">
        <v>56</v>
      </c>
      <c r="F346" s="188">
        <v>1</v>
      </c>
      <c r="G346" s="190" t="s">
        <v>9</v>
      </c>
      <c r="H346" s="190" t="s">
        <v>9</v>
      </c>
      <c r="I346" s="188" t="s">
        <v>9</v>
      </c>
      <c r="J346" s="189" t="s">
        <v>9</v>
      </c>
      <c r="K346" s="188" t="s">
        <v>9</v>
      </c>
      <c r="L346" s="188"/>
      <c r="M346" s="188"/>
      <c r="N346" s="189">
        <f>SUM(C346:I346)</f>
        <v>106</v>
      </c>
    </row>
    <row r="347" spans="1:14" x14ac:dyDescent="0.25">
      <c r="A347" s="118">
        <v>44717</v>
      </c>
      <c r="B347" s="105" t="s">
        <v>30</v>
      </c>
      <c r="C347" s="189">
        <v>181</v>
      </c>
      <c r="D347" s="188">
        <v>95</v>
      </c>
      <c r="E347" s="188">
        <v>222</v>
      </c>
      <c r="F347" s="188">
        <v>60</v>
      </c>
      <c r="G347" s="190" t="s">
        <v>9</v>
      </c>
      <c r="H347" s="190" t="s">
        <v>9</v>
      </c>
      <c r="I347" s="188">
        <v>38</v>
      </c>
      <c r="J347" s="189" t="s">
        <v>9</v>
      </c>
      <c r="K347" s="188" t="s">
        <v>9</v>
      </c>
      <c r="L347" s="188"/>
      <c r="M347" s="188"/>
      <c r="N347" s="189">
        <f>SUM(C347:I347)</f>
        <v>596</v>
      </c>
    </row>
    <row r="348" spans="1:14" x14ac:dyDescent="0.25">
      <c r="A348" s="118">
        <v>44718</v>
      </c>
      <c r="B348" s="105" t="s">
        <v>31</v>
      </c>
      <c r="C348" s="189">
        <v>5</v>
      </c>
      <c r="D348" s="188">
        <v>22</v>
      </c>
      <c r="E348" s="188">
        <v>30</v>
      </c>
      <c r="F348" s="188">
        <v>2</v>
      </c>
      <c r="G348" s="190" t="s">
        <v>9</v>
      </c>
      <c r="H348" s="190" t="s">
        <v>9</v>
      </c>
      <c r="I348" s="188">
        <v>4</v>
      </c>
      <c r="J348" s="189" t="s">
        <v>9</v>
      </c>
      <c r="K348" s="188">
        <v>30</v>
      </c>
      <c r="L348" s="188"/>
      <c r="M348" s="188"/>
      <c r="N348" s="189">
        <f>SUM(C348:J348)</f>
        <v>63</v>
      </c>
    </row>
    <row r="349" spans="1:14" x14ac:dyDescent="0.25">
      <c r="A349" s="118">
        <v>44719</v>
      </c>
      <c r="B349" s="105" t="s">
        <v>32</v>
      </c>
      <c r="C349" s="189">
        <v>217</v>
      </c>
      <c r="D349" s="188" t="s">
        <v>9</v>
      </c>
      <c r="E349" s="188" t="s">
        <v>9</v>
      </c>
      <c r="F349" s="188" t="s">
        <v>9</v>
      </c>
      <c r="G349" s="190" t="s">
        <v>9</v>
      </c>
      <c r="H349" s="190" t="s">
        <v>9</v>
      </c>
      <c r="I349" s="188" t="s">
        <v>9</v>
      </c>
      <c r="J349" s="189" t="s">
        <v>9</v>
      </c>
      <c r="K349" s="188" t="s">
        <v>9</v>
      </c>
      <c r="L349" s="188"/>
      <c r="M349" s="188"/>
      <c r="N349" s="189">
        <f t="shared" ref="N349:N355" si="9">SUM(C349:I349)</f>
        <v>217</v>
      </c>
    </row>
    <row r="350" spans="1:14" x14ac:dyDescent="0.25">
      <c r="A350" s="118">
        <v>44720</v>
      </c>
      <c r="B350" s="105" t="s">
        <v>33</v>
      </c>
      <c r="C350" s="189">
        <v>72</v>
      </c>
      <c r="D350" s="188">
        <v>37</v>
      </c>
      <c r="E350" s="188">
        <v>364</v>
      </c>
      <c r="F350" s="188">
        <v>30</v>
      </c>
      <c r="G350" s="190" t="s">
        <v>9</v>
      </c>
      <c r="H350" s="190" t="s">
        <v>9</v>
      </c>
      <c r="I350" s="188">
        <v>6</v>
      </c>
      <c r="J350" s="188">
        <v>729</v>
      </c>
      <c r="K350" s="188" t="s">
        <v>9</v>
      </c>
      <c r="L350" s="188"/>
      <c r="M350" s="188"/>
      <c r="N350" s="189">
        <f t="shared" si="9"/>
        <v>509</v>
      </c>
    </row>
    <row r="351" spans="1:14" x14ac:dyDescent="0.25">
      <c r="A351" s="118">
        <v>44721</v>
      </c>
      <c r="B351" s="105" t="s">
        <v>34</v>
      </c>
      <c r="C351" s="189">
        <v>54</v>
      </c>
      <c r="D351" s="188">
        <v>136</v>
      </c>
      <c r="E351" s="188">
        <v>129</v>
      </c>
      <c r="F351" s="188">
        <v>36</v>
      </c>
      <c r="G351" s="190" t="s">
        <v>9</v>
      </c>
      <c r="H351" s="190" t="s">
        <v>9</v>
      </c>
      <c r="I351" s="188">
        <v>2</v>
      </c>
      <c r="J351" s="188" t="s">
        <v>9</v>
      </c>
      <c r="K351" s="188" t="s">
        <v>9</v>
      </c>
      <c r="L351" s="188"/>
      <c r="M351" s="188"/>
      <c r="N351" s="189">
        <f t="shared" si="9"/>
        <v>357</v>
      </c>
    </row>
    <row r="352" spans="1:14" x14ac:dyDescent="0.25">
      <c r="A352" s="118">
        <v>44722</v>
      </c>
      <c r="B352" s="105" t="s">
        <v>35</v>
      </c>
      <c r="C352" s="189">
        <v>97</v>
      </c>
      <c r="D352" s="188">
        <v>82</v>
      </c>
      <c r="E352" s="188">
        <v>146</v>
      </c>
      <c r="F352" s="188">
        <v>9</v>
      </c>
      <c r="G352" s="190" t="s">
        <v>9</v>
      </c>
      <c r="H352" s="190" t="s">
        <v>9</v>
      </c>
      <c r="I352" s="188" t="s">
        <v>9</v>
      </c>
      <c r="J352" s="188" t="s">
        <v>9</v>
      </c>
      <c r="K352" s="188">
        <v>1600</v>
      </c>
      <c r="L352" s="188"/>
      <c r="M352" s="188"/>
      <c r="N352" s="189">
        <f t="shared" si="9"/>
        <v>334</v>
      </c>
    </row>
    <row r="353" spans="1:14" x14ac:dyDescent="0.25">
      <c r="A353" s="118">
        <v>44723</v>
      </c>
      <c r="B353" s="105" t="s">
        <v>206</v>
      </c>
      <c r="C353" s="189">
        <v>6</v>
      </c>
      <c r="D353" s="188">
        <v>130</v>
      </c>
      <c r="E353" s="188">
        <v>327</v>
      </c>
      <c r="F353" s="188">
        <v>426</v>
      </c>
      <c r="G353" s="190" t="s">
        <v>9</v>
      </c>
      <c r="H353" s="190" t="s">
        <v>9</v>
      </c>
      <c r="I353" s="188">
        <v>76</v>
      </c>
      <c r="J353" s="188" t="s">
        <v>9</v>
      </c>
      <c r="K353" s="188" t="s">
        <v>9</v>
      </c>
      <c r="L353" s="188"/>
      <c r="M353" s="188"/>
      <c r="N353" s="189">
        <f t="shared" si="9"/>
        <v>965</v>
      </c>
    </row>
    <row r="354" spans="1:14" x14ac:dyDescent="0.25">
      <c r="A354" s="118">
        <v>44724</v>
      </c>
      <c r="B354" s="105" t="s">
        <v>36</v>
      </c>
      <c r="C354" s="189" t="s">
        <v>9</v>
      </c>
      <c r="D354" s="188" t="s">
        <v>9</v>
      </c>
      <c r="E354" s="188">
        <v>85</v>
      </c>
      <c r="F354" s="188" t="s">
        <v>9</v>
      </c>
      <c r="G354" s="190" t="s">
        <v>9</v>
      </c>
      <c r="H354" s="190" t="s">
        <v>9</v>
      </c>
      <c r="I354" s="188" t="s">
        <v>9</v>
      </c>
      <c r="J354" s="188" t="s">
        <v>9</v>
      </c>
      <c r="K354" s="188" t="s">
        <v>9</v>
      </c>
      <c r="L354" s="188"/>
      <c r="M354" s="188"/>
      <c r="N354" s="189">
        <f t="shared" si="9"/>
        <v>85</v>
      </c>
    </row>
    <row r="355" spans="1:14" x14ac:dyDescent="0.25">
      <c r="A355" s="118">
        <v>44725</v>
      </c>
      <c r="B355" s="105" t="s">
        <v>37</v>
      </c>
      <c r="C355" s="189" t="s">
        <v>9</v>
      </c>
      <c r="D355" s="188" t="s">
        <v>9</v>
      </c>
      <c r="E355" s="188">
        <v>5</v>
      </c>
      <c r="F355" s="188" t="s">
        <v>9</v>
      </c>
      <c r="G355" s="190" t="s">
        <v>9</v>
      </c>
      <c r="H355" s="190" t="s">
        <v>9</v>
      </c>
      <c r="I355" s="188" t="s">
        <v>9</v>
      </c>
      <c r="J355" s="188" t="s">
        <v>9</v>
      </c>
      <c r="K355" s="188" t="s">
        <v>9</v>
      </c>
      <c r="L355" s="188"/>
      <c r="M355" s="188"/>
      <c r="N355" s="189">
        <f t="shared" si="9"/>
        <v>5</v>
      </c>
    </row>
    <row r="356" spans="1:14" x14ac:dyDescent="0.25">
      <c r="A356" s="118">
        <v>44726</v>
      </c>
      <c r="B356" s="105" t="s">
        <v>38</v>
      </c>
      <c r="C356" s="189" t="s">
        <v>9</v>
      </c>
      <c r="D356" s="188" t="s">
        <v>9</v>
      </c>
      <c r="E356" s="188" t="s">
        <v>9</v>
      </c>
      <c r="F356" s="188" t="s">
        <v>9</v>
      </c>
      <c r="G356" s="190" t="s">
        <v>9</v>
      </c>
      <c r="H356" s="190" t="s">
        <v>9</v>
      </c>
      <c r="I356" s="188" t="s">
        <v>9</v>
      </c>
      <c r="J356" s="188" t="s">
        <v>9</v>
      </c>
      <c r="K356" s="188" t="s">
        <v>9</v>
      </c>
      <c r="L356" s="188"/>
      <c r="M356" s="188"/>
      <c r="N356" s="189" t="s">
        <v>9</v>
      </c>
    </row>
    <row r="357" spans="1:14" x14ac:dyDescent="0.25">
      <c r="A357" s="118">
        <v>44727</v>
      </c>
      <c r="B357" s="105" t="s">
        <v>39</v>
      </c>
      <c r="C357" s="189" t="s">
        <v>9</v>
      </c>
      <c r="D357" s="188" t="s">
        <v>9</v>
      </c>
      <c r="E357" s="188">
        <v>1</v>
      </c>
      <c r="F357" s="188" t="s">
        <v>9</v>
      </c>
      <c r="G357" s="190" t="s">
        <v>9</v>
      </c>
      <c r="H357" s="190" t="s">
        <v>9</v>
      </c>
      <c r="I357" s="188">
        <v>6</v>
      </c>
      <c r="J357" s="188" t="s">
        <v>9</v>
      </c>
      <c r="K357" s="188" t="s">
        <v>9</v>
      </c>
      <c r="L357" s="188"/>
      <c r="M357" s="188"/>
      <c r="N357" s="189">
        <f t="shared" ref="N357:N363" si="10">SUM(C357:I357)</f>
        <v>7</v>
      </c>
    </row>
    <row r="358" spans="1:14" x14ac:dyDescent="0.25">
      <c r="A358" s="118">
        <v>44728</v>
      </c>
      <c r="B358" s="105" t="s">
        <v>43</v>
      </c>
      <c r="C358" s="189" t="s">
        <v>9</v>
      </c>
      <c r="D358" s="188">
        <v>234</v>
      </c>
      <c r="E358" s="188">
        <v>81</v>
      </c>
      <c r="F358" s="188" t="s">
        <v>9</v>
      </c>
      <c r="G358" s="190" t="s">
        <v>9</v>
      </c>
      <c r="H358" s="190" t="s">
        <v>9</v>
      </c>
      <c r="I358" s="188">
        <v>1</v>
      </c>
      <c r="J358" s="188" t="s">
        <v>9</v>
      </c>
      <c r="K358" s="188" t="s">
        <v>9</v>
      </c>
      <c r="L358" s="188"/>
      <c r="M358" s="188"/>
      <c r="N358" s="189">
        <f t="shared" si="10"/>
        <v>316</v>
      </c>
    </row>
    <row r="359" spans="1:14" x14ac:dyDescent="0.25">
      <c r="A359" s="118">
        <v>44729</v>
      </c>
      <c r="B359" s="105" t="s">
        <v>40</v>
      </c>
      <c r="C359" s="189" t="s">
        <v>9</v>
      </c>
      <c r="D359" s="188" t="s">
        <v>9</v>
      </c>
      <c r="E359" s="188">
        <v>2</v>
      </c>
      <c r="F359" s="188" t="s">
        <v>9</v>
      </c>
      <c r="G359" s="190" t="s">
        <v>9</v>
      </c>
      <c r="H359" s="190" t="s">
        <v>9</v>
      </c>
      <c r="I359" s="188" t="s">
        <v>9</v>
      </c>
      <c r="J359" s="188" t="s">
        <v>9</v>
      </c>
      <c r="K359" s="188" t="s">
        <v>9</v>
      </c>
      <c r="L359" s="188"/>
      <c r="M359" s="188"/>
      <c r="N359" s="189">
        <f t="shared" si="10"/>
        <v>2</v>
      </c>
    </row>
    <row r="360" spans="1:14" x14ac:dyDescent="0.25">
      <c r="A360" s="118">
        <v>44730</v>
      </c>
      <c r="B360" s="105" t="s">
        <v>44</v>
      </c>
      <c r="C360" s="189" t="s">
        <v>9</v>
      </c>
      <c r="D360" s="188">
        <v>29</v>
      </c>
      <c r="E360" s="188">
        <v>36</v>
      </c>
      <c r="F360" s="188">
        <v>2</v>
      </c>
      <c r="G360" s="190" t="s">
        <v>9</v>
      </c>
      <c r="H360" s="190" t="s">
        <v>9</v>
      </c>
      <c r="I360" s="188">
        <v>7</v>
      </c>
      <c r="J360" s="188" t="s">
        <v>9</v>
      </c>
      <c r="K360" s="188" t="s">
        <v>9</v>
      </c>
      <c r="L360" s="188"/>
      <c r="M360" s="188"/>
      <c r="N360" s="189">
        <f t="shared" si="10"/>
        <v>74</v>
      </c>
    </row>
    <row r="361" spans="1:14" x14ac:dyDescent="0.25">
      <c r="A361" s="118">
        <v>44731</v>
      </c>
      <c r="B361" s="105" t="s">
        <v>41</v>
      </c>
      <c r="C361" s="189">
        <v>21</v>
      </c>
      <c r="D361" s="188" t="s">
        <v>9</v>
      </c>
      <c r="E361" s="188" t="s">
        <v>9</v>
      </c>
      <c r="F361" s="188" t="s">
        <v>9</v>
      </c>
      <c r="G361" s="190" t="s">
        <v>9</v>
      </c>
      <c r="H361" s="190" t="s">
        <v>9</v>
      </c>
      <c r="I361" s="188">
        <v>111</v>
      </c>
      <c r="J361" s="188" t="s">
        <v>9</v>
      </c>
      <c r="K361" s="188" t="s">
        <v>9</v>
      </c>
      <c r="L361" s="188"/>
      <c r="M361" s="188"/>
      <c r="N361" s="189">
        <f t="shared" si="10"/>
        <v>132</v>
      </c>
    </row>
    <row r="362" spans="1:14" x14ac:dyDescent="0.25">
      <c r="A362" s="121">
        <v>44732</v>
      </c>
      <c r="B362" s="122" t="s">
        <v>42</v>
      </c>
      <c r="C362" s="199">
        <f>SUM(C343:C361)</f>
        <v>1195</v>
      </c>
      <c r="D362" s="199">
        <f>SUM(D343:D361)</f>
        <v>1803</v>
      </c>
      <c r="E362" s="199">
        <f>SUM(E343:E361)</f>
        <v>2887</v>
      </c>
      <c r="F362" s="199">
        <f>SUM(F343:F361)</f>
        <v>921</v>
      </c>
      <c r="G362" s="198" t="s">
        <v>9</v>
      </c>
      <c r="H362" s="198" t="s">
        <v>9</v>
      </c>
      <c r="I362" s="199">
        <f>SUM(I343:I361)</f>
        <v>419</v>
      </c>
      <c r="J362" s="199">
        <f>+J350</f>
        <v>729</v>
      </c>
      <c r="K362" s="199">
        <f>+K352+K348+K343</f>
        <v>2117</v>
      </c>
      <c r="L362" s="199"/>
      <c r="M362" s="199"/>
      <c r="N362" s="123">
        <f t="shared" si="10"/>
        <v>7225</v>
      </c>
    </row>
    <row r="363" spans="1:14" s="116" customFormat="1" x14ac:dyDescent="0.25">
      <c r="A363" s="318" t="s">
        <v>11</v>
      </c>
      <c r="B363" s="319"/>
      <c r="C363" s="253">
        <f>C322+C342+C362</f>
        <v>3464</v>
      </c>
      <c r="D363" s="253">
        <f>D322+D342+D362</f>
        <v>5151</v>
      </c>
      <c r="E363" s="253">
        <f>E322+E342+E362</f>
        <v>8081</v>
      </c>
      <c r="F363" s="253">
        <f>F322+F342+F362</f>
        <v>2060</v>
      </c>
      <c r="G363" s="253" t="s">
        <v>9</v>
      </c>
      <c r="H363" s="253" t="s">
        <v>9</v>
      </c>
      <c r="I363" s="253">
        <f>I322+I342+I362</f>
        <v>995</v>
      </c>
      <c r="J363" s="253">
        <f>+J362+J342+J322</f>
        <v>2185</v>
      </c>
      <c r="K363" s="253">
        <f>+K362+K342+K322</f>
        <v>3482</v>
      </c>
      <c r="L363" s="253"/>
      <c r="M363" s="253"/>
      <c r="N363" s="287">
        <f t="shared" si="10"/>
        <v>19751</v>
      </c>
    </row>
    <row r="364" spans="1:14" s="116" customFormat="1" x14ac:dyDescent="0.25">
      <c r="A364" s="126">
        <v>44743</v>
      </c>
      <c r="B364" s="105" t="s">
        <v>26</v>
      </c>
      <c r="C364" s="189">
        <v>397</v>
      </c>
      <c r="D364" s="189">
        <v>782</v>
      </c>
      <c r="E364" s="189">
        <v>745</v>
      </c>
      <c r="F364" s="189">
        <v>93</v>
      </c>
      <c r="G364" s="190" t="s">
        <v>9</v>
      </c>
      <c r="H364" s="190" t="s">
        <v>9</v>
      </c>
      <c r="I364" s="189">
        <v>33</v>
      </c>
      <c r="J364" s="189" t="s">
        <v>9</v>
      </c>
      <c r="K364" s="189">
        <v>278</v>
      </c>
      <c r="L364" s="189"/>
      <c r="M364" s="189"/>
      <c r="N364" s="189">
        <f>SUM(C364:J364)</f>
        <v>2050</v>
      </c>
    </row>
    <row r="365" spans="1:14" s="116" customFormat="1" x14ac:dyDescent="0.25">
      <c r="A365" s="126">
        <v>44744</v>
      </c>
      <c r="B365" s="105" t="s">
        <v>27</v>
      </c>
      <c r="C365" s="189">
        <v>138</v>
      </c>
      <c r="D365" s="188">
        <v>231</v>
      </c>
      <c r="E365" s="188">
        <v>612</v>
      </c>
      <c r="F365" s="188">
        <v>270</v>
      </c>
      <c r="G365" s="190" t="s">
        <v>9</v>
      </c>
      <c r="H365" s="190" t="s">
        <v>9</v>
      </c>
      <c r="I365" s="188">
        <v>107</v>
      </c>
      <c r="J365" s="189" t="s">
        <v>9</v>
      </c>
      <c r="K365" s="188" t="s">
        <v>9</v>
      </c>
      <c r="L365" s="188"/>
      <c r="M365" s="188"/>
      <c r="N365" s="189">
        <f t="shared" ref="N365:N372" si="11">SUM(C365:I365)</f>
        <v>1358</v>
      </c>
    </row>
    <row r="366" spans="1:14" s="116" customFormat="1" x14ac:dyDescent="0.25">
      <c r="A366" s="126">
        <v>44745</v>
      </c>
      <c r="B366" s="105" t="s">
        <v>28</v>
      </c>
      <c r="C366" s="189">
        <v>8</v>
      </c>
      <c r="D366" s="188">
        <v>54</v>
      </c>
      <c r="E366" s="188">
        <v>107</v>
      </c>
      <c r="F366" s="188">
        <v>2</v>
      </c>
      <c r="G366" s="190" t="s">
        <v>9</v>
      </c>
      <c r="H366" s="190" t="s">
        <v>9</v>
      </c>
      <c r="I366" s="188">
        <v>1</v>
      </c>
      <c r="J366" s="189" t="s">
        <v>9</v>
      </c>
      <c r="K366" s="188" t="s">
        <v>9</v>
      </c>
      <c r="L366" s="188"/>
      <c r="M366" s="188"/>
      <c r="N366" s="189">
        <f t="shared" si="11"/>
        <v>172</v>
      </c>
    </row>
    <row r="367" spans="1:14" s="116" customFormat="1" x14ac:dyDescent="0.25">
      <c r="A367" s="126">
        <v>44746</v>
      </c>
      <c r="B367" s="105" t="s">
        <v>29</v>
      </c>
      <c r="C367" s="189">
        <v>25</v>
      </c>
      <c r="D367" s="188">
        <v>24</v>
      </c>
      <c r="E367" s="188">
        <v>34</v>
      </c>
      <c r="F367" s="188" t="s">
        <v>9</v>
      </c>
      <c r="G367" s="190" t="s">
        <v>9</v>
      </c>
      <c r="H367" s="190" t="s">
        <v>9</v>
      </c>
      <c r="I367" s="188" t="s">
        <v>9</v>
      </c>
      <c r="J367" s="189" t="s">
        <v>9</v>
      </c>
      <c r="K367" s="188" t="s">
        <v>9</v>
      </c>
      <c r="L367" s="188"/>
      <c r="M367" s="188"/>
      <c r="N367" s="189">
        <f t="shared" si="11"/>
        <v>83</v>
      </c>
    </row>
    <row r="368" spans="1:14" s="116" customFormat="1" x14ac:dyDescent="0.25">
      <c r="A368" s="126">
        <v>44747</v>
      </c>
      <c r="B368" s="105" t="s">
        <v>30</v>
      </c>
      <c r="C368" s="189">
        <v>192</v>
      </c>
      <c r="D368" s="188">
        <v>126</v>
      </c>
      <c r="E368" s="188">
        <v>145</v>
      </c>
      <c r="F368" s="188">
        <v>76</v>
      </c>
      <c r="G368" s="190" t="s">
        <v>9</v>
      </c>
      <c r="H368" s="190" t="s">
        <v>9</v>
      </c>
      <c r="I368" s="188">
        <v>27</v>
      </c>
      <c r="J368" s="189" t="s">
        <v>9</v>
      </c>
      <c r="K368" s="188" t="s">
        <v>9</v>
      </c>
      <c r="L368" s="188"/>
      <c r="M368" s="188"/>
      <c r="N368" s="189">
        <f t="shared" si="11"/>
        <v>566</v>
      </c>
    </row>
    <row r="369" spans="1:14" s="116" customFormat="1" x14ac:dyDescent="0.25">
      <c r="A369" s="126">
        <v>44748</v>
      </c>
      <c r="B369" s="105" t="s">
        <v>31</v>
      </c>
      <c r="C369" s="189">
        <v>3</v>
      </c>
      <c r="D369" s="188">
        <v>23</v>
      </c>
      <c r="E369" s="188">
        <v>39</v>
      </c>
      <c r="F369" s="188" t="s">
        <v>9</v>
      </c>
      <c r="G369" s="190" t="s">
        <v>9</v>
      </c>
      <c r="H369" s="190" t="s">
        <v>9</v>
      </c>
      <c r="I369" s="188">
        <v>1</v>
      </c>
      <c r="J369" s="189" t="s">
        <v>9</v>
      </c>
      <c r="K369" s="188">
        <v>15</v>
      </c>
      <c r="L369" s="188"/>
      <c r="M369" s="188"/>
      <c r="N369" s="189">
        <f t="shared" si="11"/>
        <v>66</v>
      </c>
    </row>
    <row r="370" spans="1:14" s="116" customFormat="1" x14ac:dyDescent="0.25">
      <c r="A370" s="126">
        <v>44749</v>
      </c>
      <c r="B370" s="105" t="s">
        <v>32</v>
      </c>
      <c r="C370" s="189">
        <v>208</v>
      </c>
      <c r="D370" s="188" t="s">
        <v>9</v>
      </c>
      <c r="E370" s="188" t="s">
        <v>9</v>
      </c>
      <c r="F370" s="188" t="s">
        <v>9</v>
      </c>
      <c r="G370" s="190" t="s">
        <v>9</v>
      </c>
      <c r="H370" s="190" t="s">
        <v>9</v>
      </c>
      <c r="I370" s="188" t="s">
        <v>9</v>
      </c>
      <c r="J370" s="189" t="s">
        <v>9</v>
      </c>
      <c r="K370" s="188" t="s">
        <v>9</v>
      </c>
      <c r="L370" s="188"/>
      <c r="M370" s="188"/>
      <c r="N370" s="189">
        <f t="shared" si="11"/>
        <v>208</v>
      </c>
    </row>
    <row r="371" spans="1:14" s="116" customFormat="1" x14ac:dyDescent="0.25">
      <c r="A371" s="126">
        <v>44750</v>
      </c>
      <c r="B371" s="105" t="s">
        <v>33</v>
      </c>
      <c r="C371" s="189">
        <v>76</v>
      </c>
      <c r="D371" s="188">
        <v>50</v>
      </c>
      <c r="E371" s="188">
        <v>285</v>
      </c>
      <c r="F371" s="188">
        <v>24</v>
      </c>
      <c r="G371" s="190" t="s">
        <v>9</v>
      </c>
      <c r="H371" s="190" t="s">
        <v>9</v>
      </c>
      <c r="I371" s="188">
        <v>5</v>
      </c>
      <c r="J371" s="188">
        <v>730</v>
      </c>
      <c r="K371" s="188" t="s">
        <v>9</v>
      </c>
      <c r="L371" s="188"/>
      <c r="M371" s="188"/>
      <c r="N371" s="189">
        <f t="shared" si="11"/>
        <v>440</v>
      </c>
    </row>
    <row r="372" spans="1:14" s="116" customFormat="1" x14ac:dyDescent="0.25">
      <c r="A372" s="126">
        <v>44751</v>
      </c>
      <c r="B372" s="105" t="s">
        <v>34</v>
      </c>
      <c r="C372" s="189">
        <v>74</v>
      </c>
      <c r="D372" s="188">
        <v>103</v>
      </c>
      <c r="E372" s="188">
        <v>103</v>
      </c>
      <c r="F372" s="188">
        <v>3</v>
      </c>
      <c r="G372" s="190" t="s">
        <v>9</v>
      </c>
      <c r="H372" s="190" t="s">
        <v>9</v>
      </c>
      <c r="I372" s="188" t="s">
        <v>9</v>
      </c>
      <c r="J372" s="188" t="s">
        <v>9</v>
      </c>
      <c r="K372" s="188" t="s">
        <v>9</v>
      </c>
      <c r="L372" s="188"/>
      <c r="M372" s="188"/>
      <c r="N372" s="189">
        <f t="shared" si="11"/>
        <v>283</v>
      </c>
    </row>
    <row r="373" spans="1:14" s="116" customFormat="1" x14ac:dyDescent="0.25">
      <c r="A373" s="126">
        <v>44752</v>
      </c>
      <c r="B373" s="105" t="s">
        <v>35</v>
      </c>
      <c r="C373" s="189">
        <v>110</v>
      </c>
      <c r="D373" s="188">
        <v>119</v>
      </c>
      <c r="E373" s="188">
        <v>143</v>
      </c>
      <c r="F373" s="188">
        <v>10</v>
      </c>
      <c r="G373" s="190" t="s">
        <v>9</v>
      </c>
      <c r="H373" s="190" t="s">
        <v>9</v>
      </c>
      <c r="I373" s="188">
        <v>1</v>
      </c>
      <c r="J373" s="188" t="s">
        <v>9</v>
      </c>
      <c r="K373" s="188">
        <v>107</v>
      </c>
      <c r="L373" s="188"/>
      <c r="M373" s="188"/>
      <c r="N373" s="189">
        <f>SUM(C373:J373)</f>
        <v>383</v>
      </c>
    </row>
    <row r="374" spans="1:14" s="116" customFormat="1" x14ac:dyDescent="0.25">
      <c r="A374" s="126">
        <v>44753</v>
      </c>
      <c r="B374" s="105" t="s">
        <v>206</v>
      </c>
      <c r="C374" s="189">
        <v>15</v>
      </c>
      <c r="D374" s="188">
        <v>124</v>
      </c>
      <c r="E374" s="188">
        <v>121</v>
      </c>
      <c r="F374" s="188">
        <v>336</v>
      </c>
      <c r="G374" s="190" t="s">
        <v>9</v>
      </c>
      <c r="H374" s="190" t="s">
        <v>9</v>
      </c>
      <c r="I374" s="188">
        <v>50</v>
      </c>
      <c r="J374" s="188" t="s">
        <v>9</v>
      </c>
      <c r="K374" s="188" t="s">
        <v>9</v>
      </c>
      <c r="L374" s="188"/>
      <c r="M374" s="188"/>
      <c r="N374" s="189">
        <f>SUM(C374:I374)</f>
        <v>646</v>
      </c>
    </row>
    <row r="375" spans="1:14" s="116" customFormat="1" x14ac:dyDescent="0.25">
      <c r="A375" s="126">
        <v>44754</v>
      </c>
      <c r="B375" s="105" t="s">
        <v>36</v>
      </c>
      <c r="C375" s="189" t="s">
        <v>9</v>
      </c>
      <c r="D375" s="188" t="s">
        <v>9</v>
      </c>
      <c r="E375" s="188">
        <v>52</v>
      </c>
      <c r="F375" s="188" t="s">
        <v>9</v>
      </c>
      <c r="G375" s="190" t="s">
        <v>9</v>
      </c>
      <c r="H375" s="190" t="s">
        <v>9</v>
      </c>
      <c r="I375" s="188" t="s">
        <v>9</v>
      </c>
      <c r="J375" s="188" t="s">
        <v>9</v>
      </c>
      <c r="K375" s="188" t="s">
        <v>9</v>
      </c>
      <c r="L375" s="188"/>
      <c r="M375" s="188"/>
      <c r="N375" s="189">
        <f>SUM(C375:I375)</f>
        <v>52</v>
      </c>
    </row>
    <row r="376" spans="1:14" s="116" customFormat="1" x14ac:dyDescent="0.25">
      <c r="A376" s="126">
        <v>44755</v>
      </c>
      <c r="B376" s="105" t="s">
        <v>37</v>
      </c>
      <c r="C376" s="189" t="s">
        <v>9</v>
      </c>
      <c r="D376" s="188" t="s">
        <v>9</v>
      </c>
      <c r="E376" s="188">
        <v>2</v>
      </c>
      <c r="F376" s="188" t="s">
        <v>9</v>
      </c>
      <c r="G376" s="190" t="s">
        <v>9</v>
      </c>
      <c r="H376" s="190" t="s">
        <v>9</v>
      </c>
      <c r="I376" s="188" t="s">
        <v>9</v>
      </c>
      <c r="J376" s="188" t="s">
        <v>9</v>
      </c>
      <c r="K376" s="188" t="s">
        <v>9</v>
      </c>
      <c r="L376" s="188"/>
      <c r="M376" s="188"/>
      <c r="N376" s="189">
        <f>SUM(C376:I376)</f>
        <v>2</v>
      </c>
    </row>
    <row r="377" spans="1:14" s="116" customFormat="1" x14ac:dyDescent="0.25">
      <c r="A377" s="126">
        <v>44756</v>
      </c>
      <c r="B377" s="105" t="s">
        <v>38</v>
      </c>
      <c r="C377" s="189" t="s">
        <v>9</v>
      </c>
      <c r="D377" s="188" t="s">
        <v>9</v>
      </c>
      <c r="E377" s="188" t="s">
        <v>9</v>
      </c>
      <c r="F377" s="188" t="s">
        <v>9</v>
      </c>
      <c r="G377" s="190" t="s">
        <v>9</v>
      </c>
      <c r="H377" s="190" t="s">
        <v>9</v>
      </c>
      <c r="I377" s="188" t="s">
        <v>9</v>
      </c>
      <c r="J377" s="188" t="s">
        <v>9</v>
      </c>
      <c r="K377" s="188" t="s">
        <v>9</v>
      </c>
      <c r="L377" s="188"/>
      <c r="M377" s="188"/>
      <c r="N377" s="189" t="s">
        <v>9</v>
      </c>
    </row>
    <row r="378" spans="1:14" s="116" customFormat="1" x14ac:dyDescent="0.25">
      <c r="A378" s="126">
        <v>44757</v>
      </c>
      <c r="B378" s="105" t="s">
        <v>39</v>
      </c>
      <c r="C378" s="189" t="s">
        <v>9</v>
      </c>
      <c r="D378" s="188">
        <v>1</v>
      </c>
      <c r="E378" s="188">
        <v>3</v>
      </c>
      <c r="F378" s="188" t="s">
        <v>9</v>
      </c>
      <c r="G378" s="190" t="s">
        <v>9</v>
      </c>
      <c r="H378" s="190" t="s">
        <v>9</v>
      </c>
      <c r="I378" s="188">
        <v>2</v>
      </c>
      <c r="J378" s="188" t="s">
        <v>9</v>
      </c>
      <c r="K378" s="188" t="s">
        <v>9</v>
      </c>
      <c r="L378" s="188"/>
      <c r="M378" s="188"/>
      <c r="N378" s="189">
        <f t="shared" ref="N378:N383" si="12">SUM(C378:I378)</f>
        <v>6</v>
      </c>
    </row>
    <row r="379" spans="1:14" s="116" customFormat="1" x14ac:dyDescent="0.25">
      <c r="A379" s="126">
        <v>44758</v>
      </c>
      <c r="B379" s="105" t="s">
        <v>43</v>
      </c>
      <c r="C379" s="189" t="s">
        <v>9</v>
      </c>
      <c r="D379" s="188">
        <v>306</v>
      </c>
      <c r="E379" s="188">
        <v>281</v>
      </c>
      <c r="F379" s="188" t="s">
        <v>9</v>
      </c>
      <c r="G379" s="190" t="s">
        <v>9</v>
      </c>
      <c r="H379" s="190" t="s">
        <v>9</v>
      </c>
      <c r="I379" s="188">
        <v>1</v>
      </c>
      <c r="J379" s="188" t="s">
        <v>9</v>
      </c>
      <c r="K379" s="188" t="s">
        <v>9</v>
      </c>
      <c r="L379" s="188"/>
      <c r="M379" s="188"/>
      <c r="N379" s="189">
        <f t="shared" si="12"/>
        <v>588</v>
      </c>
    </row>
    <row r="380" spans="1:14" s="116" customFormat="1" x14ac:dyDescent="0.25">
      <c r="A380" s="126">
        <v>44759</v>
      </c>
      <c r="B380" s="105" t="s">
        <v>40</v>
      </c>
      <c r="C380" s="189" t="s">
        <v>9</v>
      </c>
      <c r="D380" s="188" t="s">
        <v>9</v>
      </c>
      <c r="E380" s="188">
        <v>6</v>
      </c>
      <c r="F380" s="188" t="s">
        <v>9</v>
      </c>
      <c r="G380" s="190" t="s">
        <v>9</v>
      </c>
      <c r="H380" s="190" t="s">
        <v>9</v>
      </c>
      <c r="I380" s="188" t="s">
        <v>9</v>
      </c>
      <c r="J380" s="188" t="s">
        <v>9</v>
      </c>
      <c r="K380" s="188" t="s">
        <v>9</v>
      </c>
      <c r="L380" s="188"/>
      <c r="M380" s="188"/>
      <c r="N380" s="189">
        <f t="shared" si="12"/>
        <v>6</v>
      </c>
    </row>
    <row r="381" spans="1:14" s="116" customFormat="1" x14ac:dyDescent="0.25">
      <c r="A381" s="126">
        <v>44760</v>
      </c>
      <c r="B381" s="105" t="s">
        <v>44</v>
      </c>
      <c r="C381" s="189" t="s">
        <v>9</v>
      </c>
      <c r="D381" s="188">
        <v>16</v>
      </c>
      <c r="E381" s="188">
        <v>10</v>
      </c>
      <c r="F381" s="188">
        <v>1</v>
      </c>
      <c r="G381" s="190" t="s">
        <v>9</v>
      </c>
      <c r="H381" s="190" t="s">
        <v>9</v>
      </c>
      <c r="I381" s="188">
        <v>3</v>
      </c>
      <c r="J381" s="188" t="s">
        <v>9</v>
      </c>
      <c r="K381" s="188" t="s">
        <v>9</v>
      </c>
      <c r="L381" s="188"/>
      <c r="M381" s="188"/>
      <c r="N381" s="189">
        <f t="shared" si="12"/>
        <v>30</v>
      </c>
    </row>
    <row r="382" spans="1:14" s="116" customFormat="1" x14ac:dyDescent="0.25">
      <c r="A382" s="126">
        <v>44761</v>
      </c>
      <c r="B382" s="105" t="s">
        <v>41</v>
      </c>
      <c r="C382" s="189">
        <v>57</v>
      </c>
      <c r="D382" s="188">
        <v>66</v>
      </c>
      <c r="E382" s="188">
        <v>117</v>
      </c>
      <c r="F382" s="188">
        <v>126</v>
      </c>
      <c r="G382" s="190" t="s">
        <v>9</v>
      </c>
      <c r="H382" s="190" t="s">
        <v>9</v>
      </c>
      <c r="I382" s="188">
        <v>149</v>
      </c>
      <c r="J382" s="188" t="s">
        <v>9</v>
      </c>
      <c r="K382" s="188" t="s">
        <v>9</v>
      </c>
      <c r="L382" s="188"/>
      <c r="M382" s="188"/>
      <c r="N382" s="189">
        <f t="shared" si="12"/>
        <v>515</v>
      </c>
    </row>
    <row r="383" spans="1:14" s="116" customFormat="1" x14ac:dyDescent="0.25">
      <c r="A383" s="127">
        <v>44762</v>
      </c>
      <c r="B383" s="122" t="s">
        <v>42</v>
      </c>
      <c r="C383" s="199">
        <f>SUM(C364:C382)</f>
        <v>1303</v>
      </c>
      <c r="D383" s="199">
        <f>SUM(D364:D382)</f>
        <v>2025</v>
      </c>
      <c r="E383" s="199">
        <f>SUM(E364:E382)</f>
        <v>2805</v>
      </c>
      <c r="F383" s="199">
        <f>SUM(F364:F382)</f>
        <v>941</v>
      </c>
      <c r="G383" s="198" t="s">
        <v>9</v>
      </c>
      <c r="H383" s="198" t="s">
        <v>9</v>
      </c>
      <c r="I383" s="199">
        <f>SUM(I364:I382)</f>
        <v>380</v>
      </c>
      <c r="J383" s="199">
        <f>+J371</f>
        <v>730</v>
      </c>
      <c r="K383" s="199">
        <f>+K373+K369+K364</f>
        <v>400</v>
      </c>
      <c r="L383" s="199"/>
      <c r="M383" s="199"/>
      <c r="N383" s="199">
        <f t="shared" si="12"/>
        <v>7454</v>
      </c>
    </row>
    <row r="384" spans="1:14" s="116" customFormat="1" x14ac:dyDescent="0.25">
      <c r="A384" s="126">
        <v>44774</v>
      </c>
      <c r="B384" s="105" t="s">
        <v>26</v>
      </c>
      <c r="C384" s="189">
        <v>452</v>
      </c>
      <c r="D384" s="189">
        <v>912</v>
      </c>
      <c r="E384" s="189">
        <v>743</v>
      </c>
      <c r="F384" s="189">
        <v>93</v>
      </c>
      <c r="G384" s="190" t="s">
        <v>9</v>
      </c>
      <c r="H384" s="190" t="s">
        <v>9</v>
      </c>
      <c r="I384" s="189">
        <v>33</v>
      </c>
      <c r="J384" s="189" t="s">
        <v>9</v>
      </c>
      <c r="K384" s="189">
        <v>274</v>
      </c>
      <c r="L384" s="189"/>
      <c r="M384" s="189"/>
      <c r="N384" s="189">
        <f>SUM(C384:J384)</f>
        <v>2233</v>
      </c>
    </row>
    <row r="385" spans="1:14" s="116" customFormat="1" x14ac:dyDescent="0.25">
      <c r="A385" s="126">
        <v>44775</v>
      </c>
      <c r="B385" s="105" t="s">
        <v>27</v>
      </c>
      <c r="C385" s="189">
        <v>174</v>
      </c>
      <c r="D385" s="188">
        <v>231</v>
      </c>
      <c r="E385" s="188">
        <v>616</v>
      </c>
      <c r="F385" s="188">
        <v>270</v>
      </c>
      <c r="G385" s="190" t="s">
        <v>9</v>
      </c>
      <c r="H385" s="190" t="s">
        <v>9</v>
      </c>
      <c r="I385" s="188">
        <v>107</v>
      </c>
      <c r="J385" s="189" t="s">
        <v>9</v>
      </c>
      <c r="K385" s="188" t="s">
        <v>9</v>
      </c>
      <c r="L385" s="188"/>
      <c r="M385" s="188"/>
      <c r="N385" s="189">
        <f t="shared" ref="N385:N392" si="13">SUM(C385:I385)</f>
        <v>1398</v>
      </c>
    </row>
    <row r="386" spans="1:14" s="116" customFormat="1" x14ac:dyDescent="0.25">
      <c r="A386" s="126">
        <v>44776</v>
      </c>
      <c r="B386" s="105" t="s">
        <v>28</v>
      </c>
      <c r="C386" s="189">
        <v>23</v>
      </c>
      <c r="D386" s="188">
        <v>54</v>
      </c>
      <c r="E386" s="188">
        <v>106</v>
      </c>
      <c r="F386" s="188">
        <v>2</v>
      </c>
      <c r="G386" s="190" t="s">
        <v>9</v>
      </c>
      <c r="H386" s="190" t="s">
        <v>9</v>
      </c>
      <c r="I386" s="188">
        <v>1</v>
      </c>
      <c r="J386" s="189" t="s">
        <v>9</v>
      </c>
      <c r="K386" s="188" t="s">
        <v>9</v>
      </c>
      <c r="L386" s="188"/>
      <c r="M386" s="188"/>
      <c r="N386" s="189">
        <f t="shared" si="13"/>
        <v>186</v>
      </c>
    </row>
    <row r="387" spans="1:14" s="116" customFormat="1" x14ac:dyDescent="0.25">
      <c r="A387" s="126">
        <v>44777</v>
      </c>
      <c r="B387" s="105" t="s">
        <v>29</v>
      </c>
      <c r="C387" s="189">
        <v>31</v>
      </c>
      <c r="D387" s="188">
        <v>24</v>
      </c>
      <c r="E387" s="188">
        <v>34</v>
      </c>
      <c r="F387" s="188" t="s">
        <v>9</v>
      </c>
      <c r="G387" s="190" t="s">
        <v>9</v>
      </c>
      <c r="H387" s="190" t="s">
        <v>9</v>
      </c>
      <c r="I387" s="188" t="s">
        <v>9</v>
      </c>
      <c r="J387" s="189" t="s">
        <v>9</v>
      </c>
      <c r="K387" s="188" t="s">
        <v>9</v>
      </c>
      <c r="L387" s="188"/>
      <c r="M387" s="188"/>
      <c r="N387" s="189">
        <f t="shared" si="13"/>
        <v>89</v>
      </c>
    </row>
    <row r="388" spans="1:14" s="116" customFormat="1" x14ac:dyDescent="0.25">
      <c r="A388" s="126">
        <v>44778</v>
      </c>
      <c r="B388" s="105" t="s">
        <v>30</v>
      </c>
      <c r="C388" s="189">
        <v>176</v>
      </c>
      <c r="D388" s="188">
        <v>135</v>
      </c>
      <c r="E388" s="188">
        <v>225</v>
      </c>
      <c r="F388" s="188">
        <v>72</v>
      </c>
      <c r="G388" s="190" t="s">
        <v>9</v>
      </c>
      <c r="H388" s="190" t="s">
        <v>9</v>
      </c>
      <c r="I388" s="188">
        <v>28</v>
      </c>
      <c r="J388" s="189" t="s">
        <v>9</v>
      </c>
      <c r="K388" s="188" t="s">
        <v>9</v>
      </c>
      <c r="L388" s="188"/>
      <c r="M388" s="188"/>
      <c r="N388" s="189">
        <f t="shared" si="13"/>
        <v>636</v>
      </c>
    </row>
    <row r="389" spans="1:14" s="116" customFormat="1" x14ac:dyDescent="0.25">
      <c r="A389" s="126">
        <v>44779</v>
      </c>
      <c r="B389" s="105" t="s">
        <v>31</v>
      </c>
      <c r="C389" s="189">
        <v>5</v>
      </c>
      <c r="D389" s="188">
        <v>23</v>
      </c>
      <c r="E389" s="188">
        <v>38</v>
      </c>
      <c r="F389" s="188" t="s">
        <v>9</v>
      </c>
      <c r="G389" s="190" t="s">
        <v>9</v>
      </c>
      <c r="H389" s="190" t="s">
        <v>9</v>
      </c>
      <c r="I389" s="188">
        <v>1</v>
      </c>
      <c r="J389" s="189" t="s">
        <v>9</v>
      </c>
      <c r="K389" s="188">
        <v>4</v>
      </c>
      <c r="L389" s="188"/>
      <c r="M389" s="188"/>
      <c r="N389" s="189">
        <f t="shared" si="13"/>
        <v>67</v>
      </c>
    </row>
    <row r="390" spans="1:14" s="116" customFormat="1" x14ac:dyDescent="0.25">
      <c r="A390" s="126">
        <v>44780</v>
      </c>
      <c r="B390" s="105" t="s">
        <v>32</v>
      </c>
      <c r="C390" s="189">
        <v>166</v>
      </c>
      <c r="D390" s="188" t="s">
        <v>9</v>
      </c>
      <c r="E390" s="188" t="s">
        <v>9</v>
      </c>
      <c r="F390" s="188" t="s">
        <v>9</v>
      </c>
      <c r="G390" s="190" t="s">
        <v>9</v>
      </c>
      <c r="H390" s="190" t="s">
        <v>9</v>
      </c>
      <c r="I390" s="188" t="s">
        <v>9</v>
      </c>
      <c r="J390" s="189" t="s">
        <v>9</v>
      </c>
      <c r="K390" s="188" t="s">
        <v>9</v>
      </c>
      <c r="L390" s="188"/>
      <c r="M390" s="188"/>
      <c r="N390" s="189">
        <f t="shared" si="13"/>
        <v>166</v>
      </c>
    </row>
    <row r="391" spans="1:14" s="116" customFormat="1" x14ac:dyDescent="0.25">
      <c r="A391" s="126">
        <v>44781</v>
      </c>
      <c r="B391" s="105" t="s">
        <v>33</v>
      </c>
      <c r="C391" s="189">
        <v>87</v>
      </c>
      <c r="D391" s="188">
        <v>50</v>
      </c>
      <c r="E391" s="188" t="s">
        <v>9</v>
      </c>
      <c r="F391" s="188">
        <v>24</v>
      </c>
      <c r="G391" s="190" t="s">
        <v>9</v>
      </c>
      <c r="H391" s="190" t="s">
        <v>9</v>
      </c>
      <c r="I391" s="188">
        <v>5</v>
      </c>
      <c r="J391" s="188">
        <v>749</v>
      </c>
      <c r="K391" s="188" t="s">
        <v>9</v>
      </c>
      <c r="L391" s="188"/>
      <c r="M391" s="188"/>
      <c r="N391" s="189">
        <f t="shared" si="13"/>
        <v>166</v>
      </c>
    </row>
    <row r="392" spans="1:14" s="116" customFormat="1" x14ac:dyDescent="0.25">
      <c r="A392" s="126">
        <v>44782</v>
      </c>
      <c r="B392" s="105" t="s">
        <v>34</v>
      </c>
      <c r="C392" s="189">
        <v>49</v>
      </c>
      <c r="D392" s="188">
        <v>103</v>
      </c>
      <c r="E392" s="188">
        <v>107</v>
      </c>
      <c r="F392" s="188">
        <v>3</v>
      </c>
      <c r="G392" s="190" t="s">
        <v>9</v>
      </c>
      <c r="H392" s="190" t="s">
        <v>9</v>
      </c>
      <c r="I392" s="188" t="s">
        <v>9</v>
      </c>
      <c r="J392" s="188" t="s">
        <v>9</v>
      </c>
      <c r="K392" s="188" t="s">
        <v>9</v>
      </c>
      <c r="L392" s="188"/>
      <c r="M392" s="188"/>
      <c r="N392" s="189">
        <f t="shared" si="13"/>
        <v>262</v>
      </c>
    </row>
    <row r="393" spans="1:14" s="116" customFormat="1" x14ac:dyDescent="0.25">
      <c r="A393" s="126">
        <v>44783</v>
      </c>
      <c r="B393" s="105" t="s">
        <v>35</v>
      </c>
      <c r="C393" s="189">
        <v>107</v>
      </c>
      <c r="D393" s="188">
        <v>119</v>
      </c>
      <c r="E393" s="188">
        <v>140</v>
      </c>
      <c r="F393" s="188">
        <v>10</v>
      </c>
      <c r="G393" s="190" t="s">
        <v>9</v>
      </c>
      <c r="H393" s="190" t="s">
        <v>9</v>
      </c>
      <c r="I393" s="188">
        <v>1</v>
      </c>
      <c r="J393" s="188" t="s">
        <v>9</v>
      </c>
      <c r="K393" s="188">
        <v>137</v>
      </c>
      <c r="L393" s="188"/>
      <c r="M393" s="188"/>
      <c r="N393" s="189">
        <f>SUM(C393:J393)</f>
        <v>377</v>
      </c>
    </row>
    <row r="394" spans="1:14" s="116" customFormat="1" x14ac:dyDescent="0.25">
      <c r="A394" s="126">
        <v>44784</v>
      </c>
      <c r="B394" s="105" t="s">
        <v>206</v>
      </c>
      <c r="C394" s="189">
        <v>9</v>
      </c>
      <c r="D394" s="188">
        <v>124</v>
      </c>
      <c r="E394" s="188">
        <v>321</v>
      </c>
      <c r="F394" s="188">
        <v>340</v>
      </c>
      <c r="G394" s="190" t="s">
        <v>9</v>
      </c>
      <c r="H394" s="190" t="s">
        <v>9</v>
      </c>
      <c r="I394" s="188">
        <v>50</v>
      </c>
      <c r="J394" s="188" t="s">
        <v>9</v>
      </c>
      <c r="K394" s="188" t="s">
        <v>9</v>
      </c>
      <c r="L394" s="188"/>
      <c r="M394" s="188"/>
      <c r="N394" s="189">
        <f>SUM(C394:I394)</f>
        <v>844</v>
      </c>
    </row>
    <row r="395" spans="1:14" s="116" customFormat="1" x14ac:dyDescent="0.25">
      <c r="A395" s="126">
        <v>44785</v>
      </c>
      <c r="B395" s="105" t="s">
        <v>36</v>
      </c>
      <c r="C395" s="189" t="s">
        <v>9</v>
      </c>
      <c r="D395" s="188" t="s">
        <v>9</v>
      </c>
      <c r="E395" s="188">
        <v>52</v>
      </c>
      <c r="F395" s="188" t="s">
        <v>9</v>
      </c>
      <c r="G395" s="190" t="s">
        <v>9</v>
      </c>
      <c r="H395" s="190" t="s">
        <v>9</v>
      </c>
      <c r="I395" s="188" t="s">
        <v>9</v>
      </c>
      <c r="J395" s="188" t="s">
        <v>9</v>
      </c>
      <c r="K395" s="188" t="s">
        <v>9</v>
      </c>
      <c r="L395" s="188"/>
      <c r="M395" s="188"/>
      <c r="N395" s="189">
        <f>SUM(C395:I395)</f>
        <v>52</v>
      </c>
    </row>
    <row r="396" spans="1:14" s="116" customFormat="1" x14ac:dyDescent="0.25">
      <c r="A396" s="126">
        <v>44786</v>
      </c>
      <c r="B396" s="105" t="s">
        <v>37</v>
      </c>
      <c r="C396" s="189" t="s">
        <v>9</v>
      </c>
      <c r="D396" s="188" t="s">
        <v>9</v>
      </c>
      <c r="E396" s="188">
        <v>2</v>
      </c>
      <c r="F396" s="188" t="s">
        <v>9</v>
      </c>
      <c r="G396" s="190" t="s">
        <v>9</v>
      </c>
      <c r="H396" s="190" t="s">
        <v>9</v>
      </c>
      <c r="I396" s="188" t="s">
        <v>9</v>
      </c>
      <c r="J396" s="188" t="s">
        <v>9</v>
      </c>
      <c r="K396" s="188" t="s">
        <v>9</v>
      </c>
      <c r="L396" s="188"/>
      <c r="M396" s="188"/>
      <c r="N396" s="189">
        <f>SUM(C396:I396)</f>
        <v>2</v>
      </c>
    </row>
    <row r="397" spans="1:14" s="116" customFormat="1" x14ac:dyDescent="0.25">
      <c r="A397" s="126">
        <v>44787</v>
      </c>
      <c r="B397" s="105" t="s">
        <v>38</v>
      </c>
      <c r="C397" s="189" t="s">
        <v>9</v>
      </c>
      <c r="D397" s="188" t="s">
        <v>9</v>
      </c>
      <c r="E397" s="188" t="s">
        <v>9</v>
      </c>
      <c r="F397" s="188" t="s">
        <v>9</v>
      </c>
      <c r="G397" s="190" t="s">
        <v>9</v>
      </c>
      <c r="H397" s="190" t="s">
        <v>9</v>
      </c>
      <c r="I397" s="188" t="s">
        <v>9</v>
      </c>
      <c r="J397" s="188" t="s">
        <v>9</v>
      </c>
      <c r="K397" s="188" t="s">
        <v>9</v>
      </c>
      <c r="L397" s="188"/>
      <c r="M397" s="188"/>
      <c r="N397" s="189" t="s">
        <v>9</v>
      </c>
    </row>
    <row r="398" spans="1:14" s="116" customFormat="1" x14ac:dyDescent="0.25">
      <c r="A398" s="126">
        <v>44788</v>
      </c>
      <c r="B398" s="105" t="s">
        <v>39</v>
      </c>
      <c r="C398" s="189" t="s">
        <v>9</v>
      </c>
      <c r="D398" s="188">
        <v>1</v>
      </c>
      <c r="E398" s="188">
        <v>3</v>
      </c>
      <c r="F398" s="188" t="s">
        <v>9</v>
      </c>
      <c r="G398" s="190" t="s">
        <v>9</v>
      </c>
      <c r="H398" s="190" t="s">
        <v>9</v>
      </c>
      <c r="I398" s="188">
        <v>2</v>
      </c>
      <c r="J398" s="188" t="s">
        <v>9</v>
      </c>
      <c r="K398" s="188" t="s">
        <v>9</v>
      </c>
      <c r="L398" s="188"/>
      <c r="M398" s="188"/>
      <c r="N398" s="189">
        <f t="shared" ref="N398:N403" si="14">SUM(C398:I398)</f>
        <v>6</v>
      </c>
    </row>
    <row r="399" spans="1:14" s="116" customFormat="1" x14ac:dyDescent="0.25">
      <c r="A399" s="126">
        <v>44789</v>
      </c>
      <c r="B399" s="105" t="s">
        <v>43</v>
      </c>
      <c r="C399" s="189" t="s">
        <v>9</v>
      </c>
      <c r="D399" s="188">
        <v>313</v>
      </c>
      <c r="E399" s="216">
        <v>84</v>
      </c>
      <c r="F399" s="188" t="s">
        <v>9</v>
      </c>
      <c r="G399" s="190" t="s">
        <v>9</v>
      </c>
      <c r="H399" s="190" t="s">
        <v>9</v>
      </c>
      <c r="I399" s="188">
        <v>1</v>
      </c>
      <c r="J399" s="188" t="s">
        <v>9</v>
      </c>
      <c r="K399" s="188" t="s">
        <v>9</v>
      </c>
      <c r="L399" s="188"/>
      <c r="M399" s="188"/>
      <c r="N399" s="189">
        <f t="shared" si="14"/>
        <v>398</v>
      </c>
    </row>
    <row r="400" spans="1:14" s="116" customFormat="1" x14ac:dyDescent="0.25">
      <c r="A400" s="126">
        <v>44790</v>
      </c>
      <c r="B400" s="105" t="s">
        <v>40</v>
      </c>
      <c r="C400" s="189" t="s">
        <v>9</v>
      </c>
      <c r="D400" s="188" t="s">
        <v>9</v>
      </c>
      <c r="E400" s="188">
        <v>6</v>
      </c>
      <c r="F400" s="188" t="s">
        <v>9</v>
      </c>
      <c r="G400" s="190" t="s">
        <v>9</v>
      </c>
      <c r="H400" s="190" t="s">
        <v>9</v>
      </c>
      <c r="I400" s="188" t="s">
        <v>9</v>
      </c>
      <c r="J400" s="188" t="s">
        <v>9</v>
      </c>
      <c r="K400" s="188" t="s">
        <v>9</v>
      </c>
      <c r="L400" s="188"/>
      <c r="M400" s="188"/>
      <c r="N400" s="189">
        <f t="shared" si="14"/>
        <v>6</v>
      </c>
    </row>
    <row r="401" spans="1:14" s="116" customFormat="1" x14ac:dyDescent="0.25">
      <c r="A401" s="126">
        <v>44791</v>
      </c>
      <c r="B401" s="105" t="s">
        <v>44</v>
      </c>
      <c r="C401" s="189" t="s">
        <v>9</v>
      </c>
      <c r="D401" s="188">
        <v>16</v>
      </c>
      <c r="E401" s="188">
        <v>12</v>
      </c>
      <c r="F401" s="188">
        <v>1</v>
      </c>
      <c r="G401" s="190" t="s">
        <v>9</v>
      </c>
      <c r="H401" s="190" t="s">
        <v>9</v>
      </c>
      <c r="I401" s="188">
        <v>3</v>
      </c>
      <c r="J401" s="188" t="s">
        <v>9</v>
      </c>
      <c r="K401" s="188" t="s">
        <v>9</v>
      </c>
      <c r="L401" s="188"/>
      <c r="M401" s="188"/>
      <c r="N401" s="189">
        <f t="shared" si="14"/>
        <v>32</v>
      </c>
    </row>
    <row r="402" spans="1:14" s="116" customFormat="1" x14ac:dyDescent="0.25">
      <c r="A402" s="126">
        <v>44792</v>
      </c>
      <c r="B402" s="105" t="s">
        <v>41</v>
      </c>
      <c r="C402" s="189" t="s">
        <v>9</v>
      </c>
      <c r="D402" s="188" t="s">
        <v>9</v>
      </c>
      <c r="E402" s="188">
        <v>337</v>
      </c>
      <c r="F402" s="188" t="s">
        <v>9</v>
      </c>
      <c r="G402" s="190" t="s">
        <v>9</v>
      </c>
      <c r="H402" s="190" t="s">
        <v>9</v>
      </c>
      <c r="I402" s="188">
        <v>68</v>
      </c>
      <c r="J402" s="188" t="s">
        <v>9</v>
      </c>
      <c r="K402" s="188" t="s">
        <v>9</v>
      </c>
      <c r="L402" s="188"/>
      <c r="M402" s="188"/>
      <c r="N402" s="189">
        <f t="shared" si="14"/>
        <v>405</v>
      </c>
    </row>
    <row r="403" spans="1:14" s="116" customFormat="1" x14ac:dyDescent="0.25">
      <c r="A403" s="127">
        <v>44793</v>
      </c>
      <c r="B403" s="122" t="s">
        <v>42</v>
      </c>
      <c r="C403" s="199">
        <f>SUM(C384:C402)</f>
        <v>1279</v>
      </c>
      <c r="D403" s="199">
        <f>SUM(D384:D402)</f>
        <v>2105</v>
      </c>
      <c r="E403" s="199">
        <f>SUM(E384:E402)</f>
        <v>2826</v>
      </c>
      <c r="F403" s="199">
        <f>SUM(F384:F402)</f>
        <v>815</v>
      </c>
      <c r="G403" s="198" t="s">
        <v>9</v>
      </c>
      <c r="H403" s="198" t="s">
        <v>9</v>
      </c>
      <c r="I403" s="199">
        <f>SUM(I384:I402)</f>
        <v>300</v>
      </c>
      <c r="J403" s="199">
        <f>+J391</f>
        <v>749</v>
      </c>
      <c r="K403" s="199">
        <f>+K393+K389+K384</f>
        <v>415</v>
      </c>
      <c r="L403" s="199"/>
      <c r="M403" s="199"/>
      <c r="N403" s="199">
        <f t="shared" si="14"/>
        <v>7325</v>
      </c>
    </row>
    <row r="404" spans="1:14" s="116" customFormat="1" x14ac:dyDescent="0.25">
      <c r="A404" s="126">
        <v>44805</v>
      </c>
      <c r="B404" s="105" t="s">
        <v>26</v>
      </c>
      <c r="C404" s="189">
        <v>434</v>
      </c>
      <c r="D404" s="189">
        <v>824</v>
      </c>
      <c r="E404" s="189">
        <v>693</v>
      </c>
      <c r="F404" s="189">
        <v>80</v>
      </c>
      <c r="G404" s="190" t="s">
        <v>9</v>
      </c>
      <c r="H404" s="190" t="s">
        <v>9</v>
      </c>
      <c r="I404" s="189">
        <v>15</v>
      </c>
      <c r="J404" s="189" t="s">
        <v>9</v>
      </c>
      <c r="K404" s="189">
        <v>251</v>
      </c>
      <c r="L404" s="189"/>
      <c r="M404" s="189"/>
      <c r="N404" s="189">
        <f t="shared" ref="N404:N416" si="15">+SUM(C404:I404)</f>
        <v>2046</v>
      </c>
    </row>
    <row r="405" spans="1:14" s="116" customFormat="1" x14ac:dyDescent="0.25">
      <c r="A405" s="126">
        <v>44806</v>
      </c>
      <c r="B405" s="105" t="s">
        <v>27</v>
      </c>
      <c r="C405" s="189">
        <v>121</v>
      </c>
      <c r="D405" s="188">
        <v>270</v>
      </c>
      <c r="E405" s="188">
        <v>574</v>
      </c>
      <c r="F405" s="188">
        <v>267</v>
      </c>
      <c r="G405" s="190" t="s">
        <v>9</v>
      </c>
      <c r="H405" s="190" t="s">
        <v>9</v>
      </c>
      <c r="I405" s="188">
        <v>134</v>
      </c>
      <c r="J405" s="189" t="s">
        <v>9</v>
      </c>
      <c r="K405" s="188" t="s">
        <v>9</v>
      </c>
      <c r="L405" s="188"/>
      <c r="M405" s="188"/>
      <c r="N405" s="189">
        <f t="shared" si="15"/>
        <v>1366</v>
      </c>
    </row>
    <row r="406" spans="1:14" s="116" customFormat="1" x14ac:dyDescent="0.25">
      <c r="A406" s="126">
        <v>44807</v>
      </c>
      <c r="B406" s="105" t="s">
        <v>28</v>
      </c>
      <c r="C406" s="189">
        <v>12</v>
      </c>
      <c r="D406" s="188">
        <v>78</v>
      </c>
      <c r="E406" s="188">
        <v>83</v>
      </c>
      <c r="F406" s="188">
        <v>4</v>
      </c>
      <c r="G406" s="190" t="s">
        <v>9</v>
      </c>
      <c r="H406" s="190" t="s">
        <v>9</v>
      </c>
      <c r="I406" s="188" t="s">
        <v>9</v>
      </c>
      <c r="J406" s="189" t="s">
        <v>9</v>
      </c>
      <c r="K406" s="188" t="s">
        <v>9</v>
      </c>
      <c r="L406" s="188"/>
      <c r="M406" s="188"/>
      <c r="N406" s="189">
        <f t="shared" si="15"/>
        <v>177</v>
      </c>
    </row>
    <row r="407" spans="1:14" s="116" customFormat="1" x14ac:dyDescent="0.25">
      <c r="A407" s="126">
        <v>44808</v>
      </c>
      <c r="B407" s="105" t="s">
        <v>29</v>
      </c>
      <c r="C407" s="189">
        <v>22</v>
      </c>
      <c r="D407" s="188">
        <v>41</v>
      </c>
      <c r="E407" s="188">
        <v>45</v>
      </c>
      <c r="F407" s="188">
        <v>1</v>
      </c>
      <c r="G407" s="190" t="s">
        <v>9</v>
      </c>
      <c r="H407" s="190" t="s">
        <v>9</v>
      </c>
      <c r="I407" s="188" t="s">
        <v>9</v>
      </c>
      <c r="J407" s="189" t="s">
        <v>9</v>
      </c>
      <c r="K407" s="188" t="s">
        <v>9</v>
      </c>
      <c r="L407" s="188"/>
      <c r="M407" s="188"/>
      <c r="N407" s="189">
        <f t="shared" si="15"/>
        <v>109</v>
      </c>
    </row>
    <row r="408" spans="1:14" s="116" customFormat="1" x14ac:dyDescent="0.25">
      <c r="A408" s="126">
        <v>44809</v>
      </c>
      <c r="B408" s="105" t="s">
        <v>30</v>
      </c>
      <c r="C408" s="189">
        <v>170</v>
      </c>
      <c r="D408" s="188">
        <v>117</v>
      </c>
      <c r="E408" s="188">
        <v>218</v>
      </c>
      <c r="F408" s="188">
        <v>88</v>
      </c>
      <c r="G408" s="190" t="s">
        <v>9</v>
      </c>
      <c r="H408" s="190" t="s">
        <v>9</v>
      </c>
      <c r="I408" s="188">
        <v>23</v>
      </c>
      <c r="J408" s="189" t="s">
        <v>9</v>
      </c>
      <c r="K408" s="188" t="s">
        <v>9</v>
      </c>
      <c r="L408" s="188"/>
      <c r="M408" s="188"/>
      <c r="N408" s="189">
        <f t="shared" si="15"/>
        <v>616</v>
      </c>
    </row>
    <row r="409" spans="1:14" s="116" customFormat="1" x14ac:dyDescent="0.25">
      <c r="A409" s="126">
        <v>44810</v>
      </c>
      <c r="B409" s="105" t="s">
        <v>31</v>
      </c>
      <c r="C409" s="189">
        <v>6</v>
      </c>
      <c r="D409" s="188">
        <v>11</v>
      </c>
      <c r="E409" s="188">
        <v>24</v>
      </c>
      <c r="F409" s="188" t="s">
        <v>9</v>
      </c>
      <c r="G409" s="190" t="s">
        <v>9</v>
      </c>
      <c r="H409" s="190" t="s">
        <v>9</v>
      </c>
      <c r="I409" s="188">
        <v>1</v>
      </c>
      <c r="J409" s="189" t="s">
        <v>9</v>
      </c>
      <c r="K409" s="188">
        <v>7</v>
      </c>
      <c r="L409" s="188"/>
      <c r="M409" s="188"/>
      <c r="N409" s="189">
        <f t="shared" si="15"/>
        <v>42</v>
      </c>
    </row>
    <row r="410" spans="1:14" s="116" customFormat="1" x14ac:dyDescent="0.25">
      <c r="A410" s="126">
        <v>44811</v>
      </c>
      <c r="B410" s="105" t="s">
        <v>32</v>
      </c>
      <c r="C410" s="189">
        <v>152</v>
      </c>
      <c r="D410" s="188" t="s">
        <v>9</v>
      </c>
      <c r="E410" s="188" t="s">
        <v>9</v>
      </c>
      <c r="F410" s="188" t="s">
        <v>9</v>
      </c>
      <c r="G410" s="190" t="s">
        <v>9</v>
      </c>
      <c r="H410" s="190" t="s">
        <v>9</v>
      </c>
      <c r="I410" s="188" t="s">
        <v>9</v>
      </c>
      <c r="J410" s="189" t="s">
        <v>9</v>
      </c>
      <c r="K410" s="188" t="s">
        <v>9</v>
      </c>
      <c r="L410" s="188"/>
      <c r="M410" s="188"/>
      <c r="N410" s="189">
        <f t="shared" si="15"/>
        <v>152</v>
      </c>
    </row>
    <row r="411" spans="1:14" s="116" customFormat="1" x14ac:dyDescent="0.25">
      <c r="A411" s="126">
        <v>44812</v>
      </c>
      <c r="B411" s="105" t="s">
        <v>33</v>
      </c>
      <c r="C411" s="189">
        <v>91</v>
      </c>
      <c r="D411" s="188">
        <v>40</v>
      </c>
      <c r="E411" s="188">
        <v>315</v>
      </c>
      <c r="F411" s="188">
        <v>17</v>
      </c>
      <c r="G411" s="190" t="s">
        <v>9</v>
      </c>
      <c r="H411" s="190" t="s">
        <v>9</v>
      </c>
      <c r="I411" s="188">
        <v>2</v>
      </c>
      <c r="J411" s="188">
        <v>678</v>
      </c>
      <c r="K411" s="188" t="s">
        <v>9</v>
      </c>
      <c r="L411" s="188"/>
      <c r="M411" s="188"/>
      <c r="N411" s="189">
        <f t="shared" si="15"/>
        <v>465</v>
      </c>
    </row>
    <row r="412" spans="1:14" s="116" customFormat="1" x14ac:dyDescent="0.25">
      <c r="A412" s="126">
        <v>44813</v>
      </c>
      <c r="B412" s="105" t="s">
        <v>34</v>
      </c>
      <c r="C412" s="189">
        <v>60</v>
      </c>
      <c r="D412" s="188">
        <v>164</v>
      </c>
      <c r="E412" s="188">
        <v>153</v>
      </c>
      <c r="F412" s="188">
        <v>5</v>
      </c>
      <c r="G412" s="190" t="s">
        <v>9</v>
      </c>
      <c r="H412" s="190" t="s">
        <v>9</v>
      </c>
      <c r="I412" s="188" t="s">
        <v>9</v>
      </c>
      <c r="J412" s="188" t="s">
        <v>9</v>
      </c>
      <c r="K412" s="188" t="s">
        <v>9</v>
      </c>
      <c r="L412" s="188"/>
      <c r="M412" s="188"/>
      <c r="N412" s="189">
        <f t="shared" si="15"/>
        <v>382</v>
      </c>
    </row>
    <row r="413" spans="1:14" s="116" customFormat="1" x14ac:dyDescent="0.25">
      <c r="A413" s="126">
        <v>44814</v>
      </c>
      <c r="B413" s="105" t="s">
        <v>35</v>
      </c>
      <c r="C413" s="189">
        <v>113</v>
      </c>
      <c r="D413" s="188">
        <v>125</v>
      </c>
      <c r="E413" s="188">
        <v>117</v>
      </c>
      <c r="F413" s="188">
        <v>12</v>
      </c>
      <c r="G413" s="190" t="s">
        <v>9</v>
      </c>
      <c r="H413" s="190" t="s">
        <v>9</v>
      </c>
      <c r="I413" s="188">
        <v>5</v>
      </c>
      <c r="J413" s="188" t="s">
        <v>9</v>
      </c>
      <c r="K413" s="188">
        <v>134</v>
      </c>
      <c r="L413" s="188"/>
      <c r="M413" s="188"/>
      <c r="N413" s="189">
        <f t="shared" si="15"/>
        <v>372</v>
      </c>
    </row>
    <row r="414" spans="1:14" s="116" customFormat="1" x14ac:dyDescent="0.25">
      <c r="A414" s="126">
        <v>44815</v>
      </c>
      <c r="B414" s="105" t="s">
        <v>206</v>
      </c>
      <c r="C414" s="189">
        <v>7</v>
      </c>
      <c r="D414" s="188">
        <v>200</v>
      </c>
      <c r="E414" s="188">
        <v>98</v>
      </c>
      <c r="F414" s="188">
        <v>456</v>
      </c>
      <c r="G414" s="190" t="s">
        <v>9</v>
      </c>
      <c r="H414" s="190" t="s">
        <v>9</v>
      </c>
      <c r="I414" s="188">
        <v>35</v>
      </c>
      <c r="J414" s="188" t="s">
        <v>9</v>
      </c>
      <c r="K414" s="188" t="s">
        <v>9</v>
      </c>
      <c r="L414" s="188"/>
      <c r="M414" s="188"/>
      <c r="N414" s="189">
        <f t="shared" si="15"/>
        <v>796</v>
      </c>
    </row>
    <row r="415" spans="1:14" s="116" customFormat="1" x14ac:dyDescent="0.25">
      <c r="A415" s="126">
        <v>44816</v>
      </c>
      <c r="B415" s="105" t="s">
        <v>36</v>
      </c>
      <c r="C415" s="189" t="s">
        <v>9</v>
      </c>
      <c r="D415" s="188" t="s">
        <v>9</v>
      </c>
      <c r="E415" s="188">
        <v>70</v>
      </c>
      <c r="F415" s="188" t="s">
        <v>9</v>
      </c>
      <c r="G415" s="190" t="s">
        <v>9</v>
      </c>
      <c r="H415" s="190" t="s">
        <v>9</v>
      </c>
      <c r="I415" s="188" t="s">
        <v>9</v>
      </c>
      <c r="J415" s="188" t="s">
        <v>9</v>
      </c>
      <c r="K415" s="188" t="s">
        <v>9</v>
      </c>
      <c r="L415" s="188"/>
      <c r="M415" s="188"/>
      <c r="N415" s="189">
        <f t="shared" si="15"/>
        <v>70</v>
      </c>
    </row>
    <row r="416" spans="1:14" s="116" customFormat="1" x14ac:dyDescent="0.25">
      <c r="A416" s="126">
        <v>44817</v>
      </c>
      <c r="B416" s="105" t="s">
        <v>37</v>
      </c>
      <c r="C416" s="189" t="s">
        <v>9</v>
      </c>
      <c r="D416" s="188" t="s">
        <v>9</v>
      </c>
      <c r="E416" s="188">
        <v>4</v>
      </c>
      <c r="F416" s="188" t="s">
        <v>9</v>
      </c>
      <c r="G416" s="190" t="s">
        <v>9</v>
      </c>
      <c r="H416" s="190" t="s">
        <v>9</v>
      </c>
      <c r="I416" s="188" t="s">
        <v>9</v>
      </c>
      <c r="J416" s="188" t="s">
        <v>9</v>
      </c>
      <c r="K416" s="188" t="s">
        <v>9</v>
      </c>
      <c r="L416" s="188"/>
      <c r="M416" s="188"/>
      <c r="N416" s="189">
        <f t="shared" si="15"/>
        <v>4</v>
      </c>
    </row>
    <row r="417" spans="1:14" s="116" customFormat="1" x14ac:dyDescent="0.25">
      <c r="A417" s="126">
        <v>44818</v>
      </c>
      <c r="B417" s="105" t="s">
        <v>38</v>
      </c>
      <c r="C417" s="189" t="s">
        <v>9</v>
      </c>
      <c r="D417" s="188" t="s">
        <v>9</v>
      </c>
      <c r="E417" s="188" t="s">
        <v>9</v>
      </c>
      <c r="F417" s="188" t="s">
        <v>9</v>
      </c>
      <c r="G417" s="190" t="s">
        <v>9</v>
      </c>
      <c r="H417" s="190" t="s">
        <v>9</v>
      </c>
      <c r="I417" s="188" t="s">
        <v>9</v>
      </c>
      <c r="J417" s="188" t="s">
        <v>9</v>
      </c>
      <c r="K417" s="188" t="s">
        <v>9</v>
      </c>
      <c r="L417" s="188"/>
      <c r="M417" s="188"/>
      <c r="N417" s="189" t="s">
        <v>9</v>
      </c>
    </row>
    <row r="418" spans="1:14" s="116" customFormat="1" x14ac:dyDescent="0.25">
      <c r="A418" s="126">
        <v>44819</v>
      </c>
      <c r="B418" s="105" t="s">
        <v>39</v>
      </c>
      <c r="C418" s="189" t="s">
        <v>9</v>
      </c>
      <c r="D418" s="188" t="s">
        <v>9</v>
      </c>
      <c r="E418" s="188">
        <v>5</v>
      </c>
      <c r="F418" s="188" t="s">
        <v>9</v>
      </c>
      <c r="G418" s="190" t="s">
        <v>9</v>
      </c>
      <c r="H418" s="190" t="s">
        <v>9</v>
      </c>
      <c r="I418" s="188">
        <v>2</v>
      </c>
      <c r="J418" s="188" t="s">
        <v>9</v>
      </c>
      <c r="K418" s="188" t="s">
        <v>9</v>
      </c>
      <c r="L418" s="188"/>
      <c r="M418" s="188"/>
      <c r="N418" s="189">
        <f t="shared" ref="N418:N423" si="16">+SUM(C418:I418)</f>
        <v>7</v>
      </c>
    </row>
    <row r="419" spans="1:14" s="116" customFormat="1" x14ac:dyDescent="0.25">
      <c r="A419" s="126">
        <v>44820</v>
      </c>
      <c r="B419" s="105" t="s">
        <v>43</v>
      </c>
      <c r="C419" s="189" t="s">
        <v>9</v>
      </c>
      <c r="D419" s="188">
        <v>306</v>
      </c>
      <c r="E419" s="216">
        <v>316</v>
      </c>
      <c r="F419" s="188">
        <v>3</v>
      </c>
      <c r="G419" s="190" t="s">
        <v>9</v>
      </c>
      <c r="H419" s="190" t="s">
        <v>9</v>
      </c>
      <c r="I419" s="188" t="s">
        <v>9</v>
      </c>
      <c r="J419" s="188" t="s">
        <v>9</v>
      </c>
      <c r="K419" s="188" t="s">
        <v>9</v>
      </c>
      <c r="L419" s="188"/>
      <c r="M419" s="188"/>
      <c r="N419" s="189">
        <f t="shared" si="16"/>
        <v>625</v>
      </c>
    </row>
    <row r="420" spans="1:14" s="116" customFormat="1" x14ac:dyDescent="0.25">
      <c r="A420" s="126">
        <v>44821</v>
      </c>
      <c r="B420" s="105" t="s">
        <v>40</v>
      </c>
      <c r="C420" s="189" t="s">
        <v>9</v>
      </c>
      <c r="D420" s="188" t="s">
        <v>9</v>
      </c>
      <c r="E420" s="188" t="s">
        <v>9</v>
      </c>
      <c r="F420" s="188">
        <v>1</v>
      </c>
      <c r="G420" s="190" t="s">
        <v>9</v>
      </c>
      <c r="H420" s="190" t="s">
        <v>9</v>
      </c>
      <c r="I420" s="188" t="s">
        <v>9</v>
      </c>
      <c r="J420" s="188" t="s">
        <v>9</v>
      </c>
      <c r="K420" s="188" t="s">
        <v>9</v>
      </c>
      <c r="L420" s="188"/>
      <c r="M420" s="188"/>
      <c r="N420" s="189">
        <f t="shared" si="16"/>
        <v>1</v>
      </c>
    </row>
    <row r="421" spans="1:14" s="116" customFormat="1" x14ac:dyDescent="0.25">
      <c r="A421" s="126">
        <v>44822</v>
      </c>
      <c r="B421" s="105" t="s">
        <v>44</v>
      </c>
      <c r="C421" s="189" t="s">
        <v>9</v>
      </c>
      <c r="D421" s="188">
        <v>16</v>
      </c>
      <c r="E421" s="188">
        <v>9</v>
      </c>
      <c r="F421" s="188">
        <v>2</v>
      </c>
      <c r="G421" s="190" t="s">
        <v>9</v>
      </c>
      <c r="H421" s="190" t="s">
        <v>9</v>
      </c>
      <c r="I421" s="188" t="s">
        <v>9</v>
      </c>
      <c r="J421" s="188" t="s">
        <v>9</v>
      </c>
      <c r="K421" s="188" t="s">
        <v>9</v>
      </c>
      <c r="L421" s="188"/>
      <c r="M421" s="188"/>
      <c r="N421" s="189">
        <f t="shared" si="16"/>
        <v>27</v>
      </c>
    </row>
    <row r="422" spans="1:14" s="116" customFormat="1" x14ac:dyDescent="0.25">
      <c r="A422" s="126">
        <v>44823</v>
      </c>
      <c r="B422" s="105" t="s">
        <v>41</v>
      </c>
      <c r="C422" s="189" t="s">
        <v>9</v>
      </c>
      <c r="D422" s="188" t="s">
        <v>9</v>
      </c>
      <c r="E422" s="188">
        <v>20</v>
      </c>
      <c r="F422" s="188" t="s">
        <v>9</v>
      </c>
      <c r="G422" s="190" t="s">
        <v>9</v>
      </c>
      <c r="H422" s="190" t="s">
        <v>9</v>
      </c>
      <c r="I422" s="188">
        <v>134</v>
      </c>
      <c r="J422" s="188" t="s">
        <v>9</v>
      </c>
      <c r="K422" s="188" t="s">
        <v>9</v>
      </c>
      <c r="L422" s="188"/>
      <c r="M422" s="188"/>
      <c r="N422" s="189">
        <f t="shared" si="16"/>
        <v>154</v>
      </c>
    </row>
    <row r="423" spans="1:14" s="116" customFormat="1" x14ac:dyDescent="0.25">
      <c r="A423" s="127">
        <v>44824</v>
      </c>
      <c r="B423" s="122" t="s">
        <v>42</v>
      </c>
      <c r="C423" s="199">
        <f>SUM(C404:C422)</f>
        <v>1188</v>
      </c>
      <c r="D423" s="199">
        <f>SUM(D404:D422)</f>
        <v>2192</v>
      </c>
      <c r="E423" s="199">
        <f>SUM(E404:E422)</f>
        <v>2744</v>
      </c>
      <c r="F423" s="199">
        <f>SUM(F404:F422)</f>
        <v>936</v>
      </c>
      <c r="G423" s="198" t="s">
        <v>9</v>
      </c>
      <c r="H423" s="198" t="s">
        <v>9</v>
      </c>
      <c r="I423" s="199">
        <f>SUM(I404:I422)</f>
        <v>351</v>
      </c>
      <c r="J423" s="199">
        <f>+J411</f>
        <v>678</v>
      </c>
      <c r="K423" s="199">
        <f>+K413+K409+K404</f>
        <v>392</v>
      </c>
      <c r="L423" s="199"/>
      <c r="M423" s="199"/>
      <c r="N423" s="199">
        <f t="shared" si="16"/>
        <v>7411</v>
      </c>
    </row>
    <row r="424" spans="1:14" s="116" customFormat="1" x14ac:dyDescent="0.25">
      <c r="A424" s="318" t="s">
        <v>11</v>
      </c>
      <c r="B424" s="319"/>
      <c r="C424" s="253">
        <f>+SUM(C383+C403+C423)</f>
        <v>3770</v>
      </c>
      <c r="D424" s="253">
        <f>+SUM(D383+D403+D423)</f>
        <v>6322</v>
      </c>
      <c r="E424" s="253">
        <f>+SUM(E383+E403+E423)</f>
        <v>8375</v>
      </c>
      <c r="F424" s="253">
        <f>+SUM(F383+F403+F423)</f>
        <v>2692</v>
      </c>
      <c r="G424" s="253" t="s">
        <v>9</v>
      </c>
      <c r="H424" s="253" t="s">
        <v>9</v>
      </c>
      <c r="I424" s="253">
        <f>+SUM(I383+I403+I423)</f>
        <v>1031</v>
      </c>
      <c r="J424" s="253">
        <f>+J423+J403+J383</f>
        <v>2157</v>
      </c>
      <c r="K424" s="253">
        <f>+K423+K403+K383</f>
        <v>1207</v>
      </c>
      <c r="L424" s="253"/>
      <c r="M424" s="253"/>
      <c r="N424" s="253">
        <f>+SUM(N383+N403+N423)</f>
        <v>22190</v>
      </c>
    </row>
    <row r="425" spans="1:14" s="116" customFormat="1" x14ac:dyDescent="0.25">
      <c r="A425" s="126">
        <v>44835</v>
      </c>
      <c r="B425" s="105" t="s">
        <v>26</v>
      </c>
      <c r="C425" s="189">
        <v>400</v>
      </c>
      <c r="D425" s="189">
        <v>797</v>
      </c>
      <c r="E425" s="189">
        <v>661</v>
      </c>
      <c r="F425" s="189">
        <v>68</v>
      </c>
      <c r="G425" s="190" t="s">
        <v>9</v>
      </c>
      <c r="H425" s="190" t="s">
        <v>9</v>
      </c>
      <c r="I425" s="189">
        <v>36</v>
      </c>
      <c r="J425" s="189" t="s">
        <v>9</v>
      </c>
      <c r="K425" s="189">
        <v>381</v>
      </c>
      <c r="L425" s="189"/>
      <c r="M425" s="189"/>
      <c r="N425" s="189">
        <f>SUM(C425:J425)</f>
        <v>1962</v>
      </c>
    </row>
    <row r="426" spans="1:14" s="116" customFormat="1" x14ac:dyDescent="0.25">
      <c r="A426" s="126">
        <v>44836</v>
      </c>
      <c r="B426" s="105" t="s">
        <v>27</v>
      </c>
      <c r="C426" s="189">
        <v>154</v>
      </c>
      <c r="D426" s="188">
        <v>206</v>
      </c>
      <c r="E426" s="188">
        <v>652</v>
      </c>
      <c r="F426" s="188">
        <v>235</v>
      </c>
      <c r="G426" s="190" t="s">
        <v>9</v>
      </c>
      <c r="H426" s="190" t="s">
        <v>9</v>
      </c>
      <c r="I426" s="188">
        <v>86</v>
      </c>
      <c r="J426" s="189" t="s">
        <v>9</v>
      </c>
      <c r="K426" s="188" t="s">
        <v>9</v>
      </c>
      <c r="L426" s="188"/>
      <c r="M426" s="188"/>
      <c r="N426" s="189">
        <f t="shared" ref="N426:N433" si="17">SUM(C426:I426)</f>
        <v>1333</v>
      </c>
    </row>
    <row r="427" spans="1:14" s="116" customFormat="1" x14ac:dyDescent="0.25">
      <c r="A427" s="126">
        <v>44837</v>
      </c>
      <c r="B427" s="105" t="s">
        <v>28</v>
      </c>
      <c r="C427" s="189">
        <v>14</v>
      </c>
      <c r="D427" s="188">
        <v>74</v>
      </c>
      <c r="E427" s="188">
        <v>110</v>
      </c>
      <c r="F427" s="188">
        <v>1</v>
      </c>
      <c r="G427" s="190" t="s">
        <v>9</v>
      </c>
      <c r="H427" s="190" t="s">
        <v>9</v>
      </c>
      <c r="I427" s="188">
        <v>1</v>
      </c>
      <c r="J427" s="189" t="s">
        <v>9</v>
      </c>
      <c r="K427" s="188" t="s">
        <v>9</v>
      </c>
      <c r="L427" s="188"/>
      <c r="M427" s="188"/>
      <c r="N427" s="189">
        <f t="shared" si="17"/>
        <v>200</v>
      </c>
    </row>
    <row r="428" spans="1:14" s="116" customFormat="1" x14ac:dyDescent="0.25">
      <c r="A428" s="126">
        <v>44838</v>
      </c>
      <c r="B428" s="105" t="s">
        <v>29</v>
      </c>
      <c r="C428" s="189">
        <v>27</v>
      </c>
      <c r="D428" s="188">
        <v>36</v>
      </c>
      <c r="E428" s="188">
        <v>35</v>
      </c>
      <c r="F428" s="188" t="s">
        <v>9</v>
      </c>
      <c r="G428" s="190" t="s">
        <v>9</v>
      </c>
      <c r="H428" s="190" t="s">
        <v>9</v>
      </c>
      <c r="I428" s="188" t="s">
        <v>9</v>
      </c>
      <c r="J428" s="189" t="s">
        <v>9</v>
      </c>
      <c r="K428" s="188" t="s">
        <v>9</v>
      </c>
      <c r="L428" s="188"/>
      <c r="M428" s="188"/>
      <c r="N428" s="189">
        <f t="shared" si="17"/>
        <v>98</v>
      </c>
    </row>
    <row r="429" spans="1:14" s="116" customFormat="1" x14ac:dyDescent="0.25">
      <c r="A429" s="126">
        <v>44839</v>
      </c>
      <c r="B429" s="105" t="s">
        <v>30</v>
      </c>
      <c r="C429" s="189">
        <v>215</v>
      </c>
      <c r="D429" s="188">
        <v>105</v>
      </c>
      <c r="E429" s="188">
        <v>161</v>
      </c>
      <c r="F429" s="188">
        <v>60</v>
      </c>
      <c r="G429" s="190" t="s">
        <v>9</v>
      </c>
      <c r="H429" s="190" t="s">
        <v>9</v>
      </c>
      <c r="I429" s="188">
        <v>21</v>
      </c>
      <c r="J429" s="189" t="s">
        <v>9</v>
      </c>
      <c r="K429" s="188" t="s">
        <v>9</v>
      </c>
      <c r="L429" s="188"/>
      <c r="M429" s="188"/>
      <c r="N429" s="189">
        <f t="shared" si="17"/>
        <v>562</v>
      </c>
    </row>
    <row r="430" spans="1:14" s="116" customFormat="1" x14ac:dyDescent="0.25">
      <c r="A430" s="126">
        <v>44840</v>
      </c>
      <c r="B430" s="105" t="s">
        <v>31</v>
      </c>
      <c r="C430" s="189">
        <v>4</v>
      </c>
      <c r="D430" s="188">
        <v>29</v>
      </c>
      <c r="E430" s="188">
        <v>29</v>
      </c>
      <c r="F430" s="188">
        <v>3</v>
      </c>
      <c r="G430" s="190" t="s">
        <v>9</v>
      </c>
      <c r="H430" s="190" t="s">
        <v>9</v>
      </c>
      <c r="I430" s="188" t="s">
        <v>9</v>
      </c>
      <c r="J430" s="189" t="s">
        <v>9</v>
      </c>
      <c r="K430" s="188">
        <v>15</v>
      </c>
      <c r="L430" s="188"/>
      <c r="M430" s="188"/>
      <c r="N430" s="189">
        <f t="shared" si="17"/>
        <v>65</v>
      </c>
    </row>
    <row r="431" spans="1:14" s="116" customFormat="1" x14ac:dyDescent="0.25">
      <c r="A431" s="126">
        <v>44841</v>
      </c>
      <c r="B431" s="105" t="s">
        <v>32</v>
      </c>
      <c r="C431" s="189">
        <v>181</v>
      </c>
      <c r="D431" s="188" t="s">
        <v>9</v>
      </c>
      <c r="E431" s="188" t="s">
        <v>9</v>
      </c>
      <c r="F431" s="188" t="s">
        <v>9</v>
      </c>
      <c r="G431" s="190" t="s">
        <v>9</v>
      </c>
      <c r="H431" s="190" t="s">
        <v>9</v>
      </c>
      <c r="I431" s="188" t="s">
        <v>9</v>
      </c>
      <c r="J431" s="189" t="s">
        <v>9</v>
      </c>
      <c r="K431" s="188" t="s">
        <v>9</v>
      </c>
      <c r="L431" s="188"/>
      <c r="M431" s="188"/>
      <c r="N431" s="189">
        <f t="shared" si="17"/>
        <v>181</v>
      </c>
    </row>
    <row r="432" spans="1:14" s="116" customFormat="1" x14ac:dyDescent="0.25">
      <c r="A432" s="126">
        <v>44842</v>
      </c>
      <c r="B432" s="105" t="s">
        <v>33</v>
      </c>
      <c r="C432" s="189">
        <v>71</v>
      </c>
      <c r="D432" s="188">
        <v>42</v>
      </c>
      <c r="E432" s="188">
        <v>212</v>
      </c>
      <c r="F432" s="188">
        <v>24</v>
      </c>
      <c r="G432" s="190" t="s">
        <v>9</v>
      </c>
      <c r="H432" s="190" t="s">
        <v>9</v>
      </c>
      <c r="I432" s="188" t="s">
        <v>9</v>
      </c>
      <c r="J432" s="188">
        <v>596</v>
      </c>
      <c r="K432" s="188" t="s">
        <v>9</v>
      </c>
      <c r="L432" s="188"/>
      <c r="M432" s="188"/>
      <c r="N432" s="189">
        <f t="shared" si="17"/>
        <v>349</v>
      </c>
    </row>
    <row r="433" spans="1:14" s="116" customFormat="1" x14ac:dyDescent="0.25">
      <c r="A433" s="126">
        <v>44843</v>
      </c>
      <c r="B433" s="105" t="s">
        <v>34</v>
      </c>
      <c r="C433" s="189">
        <v>59</v>
      </c>
      <c r="D433" s="188">
        <v>85</v>
      </c>
      <c r="E433" s="188">
        <v>103</v>
      </c>
      <c r="F433" s="188">
        <v>7</v>
      </c>
      <c r="G433" s="190" t="s">
        <v>9</v>
      </c>
      <c r="H433" s="190" t="s">
        <v>9</v>
      </c>
      <c r="I433" s="188">
        <v>1</v>
      </c>
      <c r="J433" s="188" t="s">
        <v>9</v>
      </c>
      <c r="K433" s="188" t="s">
        <v>9</v>
      </c>
      <c r="L433" s="188"/>
      <c r="M433" s="188"/>
      <c r="N433" s="189">
        <f t="shared" si="17"/>
        <v>255</v>
      </c>
    </row>
    <row r="434" spans="1:14" s="116" customFormat="1" x14ac:dyDescent="0.25">
      <c r="A434" s="126">
        <v>44844</v>
      </c>
      <c r="B434" s="105" t="s">
        <v>35</v>
      </c>
      <c r="C434" s="189">
        <v>103</v>
      </c>
      <c r="D434" s="188">
        <v>114</v>
      </c>
      <c r="E434" s="188">
        <v>98</v>
      </c>
      <c r="F434" s="188">
        <v>8</v>
      </c>
      <c r="G434" s="190" t="s">
        <v>9</v>
      </c>
      <c r="H434" s="190" t="s">
        <v>9</v>
      </c>
      <c r="I434" s="188">
        <v>1</v>
      </c>
      <c r="J434" s="188" t="s">
        <v>9</v>
      </c>
      <c r="K434" s="188">
        <v>200</v>
      </c>
      <c r="L434" s="188"/>
      <c r="M434" s="188"/>
      <c r="N434" s="189">
        <f>SUM(C434:J434)</f>
        <v>324</v>
      </c>
    </row>
    <row r="435" spans="1:14" s="116" customFormat="1" x14ac:dyDescent="0.25">
      <c r="A435" s="126">
        <v>44845</v>
      </c>
      <c r="B435" s="105" t="s">
        <v>206</v>
      </c>
      <c r="C435" s="189">
        <v>2</v>
      </c>
      <c r="D435" s="188">
        <v>150</v>
      </c>
      <c r="E435" s="188">
        <v>63</v>
      </c>
      <c r="F435" s="188">
        <v>338</v>
      </c>
      <c r="G435" s="190" t="s">
        <v>9</v>
      </c>
      <c r="H435" s="190" t="s">
        <v>9</v>
      </c>
      <c r="I435" s="188">
        <v>38</v>
      </c>
      <c r="J435" s="188" t="s">
        <v>9</v>
      </c>
      <c r="K435" s="188" t="s">
        <v>9</v>
      </c>
      <c r="L435" s="188"/>
      <c r="M435" s="188"/>
      <c r="N435" s="189">
        <f>SUM(C435:I435)</f>
        <v>591</v>
      </c>
    </row>
    <row r="436" spans="1:14" s="116" customFormat="1" x14ac:dyDescent="0.25">
      <c r="A436" s="126">
        <v>44846</v>
      </c>
      <c r="B436" s="105" t="s">
        <v>36</v>
      </c>
      <c r="C436" s="189" t="s">
        <v>9</v>
      </c>
      <c r="D436" s="188" t="s">
        <v>9</v>
      </c>
      <c r="E436" s="188">
        <v>56</v>
      </c>
      <c r="F436" s="188" t="s">
        <v>9</v>
      </c>
      <c r="G436" s="190" t="s">
        <v>9</v>
      </c>
      <c r="H436" s="190" t="s">
        <v>9</v>
      </c>
      <c r="I436" s="188" t="s">
        <v>9</v>
      </c>
      <c r="J436" s="188" t="s">
        <v>9</v>
      </c>
      <c r="K436" s="188" t="s">
        <v>9</v>
      </c>
      <c r="L436" s="188"/>
      <c r="M436" s="188"/>
      <c r="N436" s="189">
        <f>SUM(C436:I436)</f>
        <v>56</v>
      </c>
    </row>
    <row r="437" spans="1:14" s="116" customFormat="1" x14ac:dyDescent="0.25">
      <c r="A437" s="126">
        <v>44847</v>
      </c>
      <c r="B437" s="105" t="s">
        <v>37</v>
      </c>
      <c r="C437" s="189" t="s">
        <v>9</v>
      </c>
      <c r="D437" s="188" t="s">
        <v>9</v>
      </c>
      <c r="E437" s="188">
        <v>2</v>
      </c>
      <c r="F437" s="188" t="s">
        <v>9</v>
      </c>
      <c r="G437" s="190" t="s">
        <v>9</v>
      </c>
      <c r="H437" s="190" t="s">
        <v>9</v>
      </c>
      <c r="I437" s="188" t="s">
        <v>9</v>
      </c>
      <c r="J437" s="188" t="s">
        <v>9</v>
      </c>
      <c r="K437" s="188" t="s">
        <v>9</v>
      </c>
      <c r="L437" s="188"/>
      <c r="M437" s="188"/>
      <c r="N437" s="189">
        <f>SUM(C437:I437)</f>
        <v>2</v>
      </c>
    </row>
    <row r="438" spans="1:14" s="116" customFormat="1" x14ac:dyDescent="0.25">
      <c r="A438" s="126">
        <v>44848</v>
      </c>
      <c r="B438" s="105" t="s">
        <v>38</v>
      </c>
      <c r="C438" s="189" t="s">
        <v>9</v>
      </c>
      <c r="D438" s="188" t="s">
        <v>9</v>
      </c>
      <c r="E438" s="188" t="s">
        <v>9</v>
      </c>
      <c r="F438" s="188" t="s">
        <v>9</v>
      </c>
      <c r="G438" s="190" t="s">
        <v>9</v>
      </c>
      <c r="H438" s="190" t="s">
        <v>9</v>
      </c>
      <c r="I438" s="188" t="s">
        <v>9</v>
      </c>
      <c r="J438" s="188" t="s">
        <v>9</v>
      </c>
      <c r="K438" s="188" t="s">
        <v>9</v>
      </c>
      <c r="L438" s="188"/>
      <c r="M438" s="188"/>
      <c r="N438" s="189" t="s">
        <v>9</v>
      </c>
    </row>
    <row r="439" spans="1:14" s="116" customFormat="1" x14ac:dyDescent="0.25">
      <c r="A439" s="126">
        <v>44849</v>
      </c>
      <c r="B439" s="105" t="s">
        <v>39</v>
      </c>
      <c r="C439" s="189" t="s">
        <v>9</v>
      </c>
      <c r="D439" s="188" t="s">
        <v>9</v>
      </c>
      <c r="E439" s="188" t="s">
        <v>9</v>
      </c>
      <c r="F439" s="188" t="s">
        <v>9</v>
      </c>
      <c r="G439" s="190" t="s">
        <v>9</v>
      </c>
      <c r="H439" s="190" t="s">
        <v>9</v>
      </c>
      <c r="I439" s="188">
        <v>2</v>
      </c>
      <c r="J439" s="188" t="s">
        <v>9</v>
      </c>
      <c r="K439" s="188" t="s">
        <v>9</v>
      </c>
      <c r="L439" s="188"/>
      <c r="M439" s="188"/>
      <c r="N439" s="189">
        <f t="shared" ref="N439:N444" si="18">SUM(C439:I439)</f>
        <v>2</v>
      </c>
    </row>
    <row r="440" spans="1:14" s="116" customFormat="1" x14ac:dyDescent="0.25">
      <c r="A440" s="126">
        <v>44850</v>
      </c>
      <c r="B440" s="105" t="s">
        <v>43</v>
      </c>
      <c r="C440" s="189">
        <v>2</v>
      </c>
      <c r="D440" s="188">
        <v>315</v>
      </c>
      <c r="E440" s="216">
        <v>60</v>
      </c>
      <c r="F440" s="188" t="s">
        <v>9</v>
      </c>
      <c r="G440" s="190" t="s">
        <v>9</v>
      </c>
      <c r="H440" s="190" t="s">
        <v>9</v>
      </c>
      <c r="I440" s="188" t="s">
        <v>9</v>
      </c>
      <c r="J440" s="188" t="s">
        <v>9</v>
      </c>
      <c r="K440" s="188" t="s">
        <v>9</v>
      </c>
      <c r="L440" s="188"/>
      <c r="M440" s="188"/>
      <c r="N440" s="189">
        <f t="shared" si="18"/>
        <v>377</v>
      </c>
    </row>
    <row r="441" spans="1:14" s="116" customFormat="1" x14ac:dyDescent="0.25">
      <c r="A441" s="126">
        <v>44851</v>
      </c>
      <c r="B441" s="105" t="s">
        <v>40</v>
      </c>
      <c r="C441" s="189" t="s">
        <v>9</v>
      </c>
      <c r="D441" s="188" t="s">
        <v>9</v>
      </c>
      <c r="E441" s="188">
        <v>1</v>
      </c>
      <c r="F441" s="188" t="s">
        <v>9</v>
      </c>
      <c r="G441" s="190" t="s">
        <v>9</v>
      </c>
      <c r="H441" s="190" t="s">
        <v>9</v>
      </c>
      <c r="I441" s="188">
        <v>1</v>
      </c>
      <c r="J441" s="188" t="s">
        <v>9</v>
      </c>
      <c r="K441" s="188" t="s">
        <v>9</v>
      </c>
      <c r="L441" s="188"/>
      <c r="M441" s="188"/>
      <c r="N441" s="189">
        <f t="shared" si="18"/>
        <v>2</v>
      </c>
    </row>
    <row r="442" spans="1:14" s="116" customFormat="1" x14ac:dyDescent="0.25">
      <c r="A442" s="126">
        <v>44852</v>
      </c>
      <c r="B442" s="105" t="s">
        <v>44</v>
      </c>
      <c r="C442" s="189" t="s">
        <v>9</v>
      </c>
      <c r="D442" s="188">
        <v>19</v>
      </c>
      <c r="E442" s="188">
        <v>7</v>
      </c>
      <c r="F442" s="188" t="s">
        <v>9</v>
      </c>
      <c r="G442" s="190" t="s">
        <v>9</v>
      </c>
      <c r="H442" s="190" t="s">
        <v>9</v>
      </c>
      <c r="I442" s="188" t="s">
        <v>9</v>
      </c>
      <c r="J442" s="188" t="s">
        <v>9</v>
      </c>
      <c r="K442" s="188" t="s">
        <v>9</v>
      </c>
      <c r="L442" s="188"/>
      <c r="M442" s="188"/>
      <c r="N442" s="189">
        <f t="shared" si="18"/>
        <v>26</v>
      </c>
    </row>
    <row r="443" spans="1:14" s="116" customFormat="1" x14ac:dyDescent="0.25">
      <c r="A443" s="126">
        <v>44853</v>
      </c>
      <c r="B443" s="105" t="s">
        <v>41</v>
      </c>
      <c r="C443" s="189" t="s">
        <v>9</v>
      </c>
      <c r="D443" s="188" t="s">
        <v>9</v>
      </c>
      <c r="E443" s="188">
        <v>183</v>
      </c>
      <c r="F443" s="188">
        <v>17</v>
      </c>
      <c r="G443" s="190" t="s">
        <v>9</v>
      </c>
      <c r="H443" s="190" t="s">
        <v>9</v>
      </c>
      <c r="I443" s="188">
        <v>171</v>
      </c>
      <c r="J443" s="188" t="s">
        <v>9</v>
      </c>
      <c r="K443" s="188" t="s">
        <v>9</v>
      </c>
      <c r="L443" s="188"/>
      <c r="M443" s="188"/>
      <c r="N443" s="189">
        <f t="shared" si="18"/>
        <v>371</v>
      </c>
    </row>
    <row r="444" spans="1:14" s="116" customFormat="1" x14ac:dyDescent="0.25">
      <c r="A444" s="127">
        <v>44854</v>
      </c>
      <c r="B444" s="122" t="s">
        <v>42</v>
      </c>
      <c r="C444" s="199">
        <f>SUM(C425:C443)</f>
        <v>1232</v>
      </c>
      <c r="D444" s="199">
        <f>SUM(D425:D443)</f>
        <v>1972</v>
      </c>
      <c r="E444" s="199">
        <f>SUM(E425:E443)</f>
        <v>2433</v>
      </c>
      <c r="F444" s="199">
        <f>SUM(F425:F443)</f>
        <v>761</v>
      </c>
      <c r="G444" s="198" t="s">
        <v>9</v>
      </c>
      <c r="H444" s="198" t="s">
        <v>9</v>
      </c>
      <c r="I444" s="199">
        <f>SUM(I425:I443)</f>
        <v>358</v>
      </c>
      <c r="J444" s="199">
        <f>+J432</f>
        <v>596</v>
      </c>
      <c r="K444" s="199">
        <f>+K434+K430+K425</f>
        <v>596</v>
      </c>
      <c r="L444" s="199"/>
      <c r="M444" s="199"/>
      <c r="N444" s="199">
        <f t="shared" si="18"/>
        <v>6756</v>
      </c>
    </row>
    <row r="445" spans="1:14" s="116" customFormat="1" x14ac:dyDescent="0.25">
      <c r="A445" s="126">
        <v>44866</v>
      </c>
      <c r="B445" s="105" t="s">
        <v>26</v>
      </c>
      <c r="C445" s="189">
        <v>447</v>
      </c>
      <c r="D445" s="189">
        <v>845</v>
      </c>
      <c r="E445" s="189">
        <v>833</v>
      </c>
      <c r="F445" s="189">
        <v>85</v>
      </c>
      <c r="G445" s="190" t="s">
        <v>9</v>
      </c>
      <c r="H445" s="189">
        <v>24</v>
      </c>
      <c r="I445" s="189">
        <v>27</v>
      </c>
      <c r="J445" s="189" t="s">
        <v>9</v>
      </c>
      <c r="K445" s="189">
        <v>229</v>
      </c>
      <c r="L445" s="189"/>
      <c r="M445" s="189"/>
      <c r="N445" s="189">
        <f t="shared" ref="N445:N457" si="19">+SUM(C445:I445)</f>
        <v>2261</v>
      </c>
    </row>
    <row r="446" spans="1:14" s="116" customFormat="1" x14ac:dyDescent="0.25">
      <c r="A446" s="126">
        <v>44867</v>
      </c>
      <c r="B446" s="105" t="s">
        <v>27</v>
      </c>
      <c r="C446" s="189">
        <v>177</v>
      </c>
      <c r="D446" s="188">
        <v>357</v>
      </c>
      <c r="E446" s="188">
        <v>702</v>
      </c>
      <c r="F446" s="188">
        <v>305</v>
      </c>
      <c r="G446" s="190" t="s">
        <v>9</v>
      </c>
      <c r="H446" s="189">
        <v>28</v>
      </c>
      <c r="I446" s="188">
        <v>136</v>
      </c>
      <c r="J446" s="189" t="s">
        <v>9</v>
      </c>
      <c r="K446" s="188" t="s">
        <v>9</v>
      </c>
      <c r="L446" s="188"/>
      <c r="M446" s="188"/>
      <c r="N446" s="189">
        <f t="shared" si="19"/>
        <v>1705</v>
      </c>
    </row>
    <row r="447" spans="1:14" s="116" customFormat="1" x14ac:dyDescent="0.25">
      <c r="A447" s="126">
        <v>44868</v>
      </c>
      <c r="B447" s="105" t="s">
        <v>28</v>
      </c>
      <c r="C447" s="189">
        <v>7</v>
      </c>
      <c r="D447" s="188">
        <v>36</v>
      </c>
      <c r="E447" s="188">
        <v>108</v>
      </c>
      <c r="F447" s="188">
        <v>3</v>
      </c>
      <c r="G447" s="190" t="s">
        <v>9</v>
      </c>
      <c r="H447" s="189" t="s">
        <v>9</v>
      </c>
      <c r="I447" s="188" t="s">
        <v>9</v>
      </c>
      <c r="J447" s="189" t="s">
        <v>9</v>
      </c>
      <c r="K447" s="188" t="s">
        <v>9</v>
      </c>
      <c r="L447" s="188"/>
      <c r="M447" s="188"/>
      <c r="N447" s="189">
        <f t="shared" si="19"/>
        <v>154</v>
      </c>
    </row>
    <row r="448" spans="1:14" s="116" customFormat="1" x14ac:dyDescent="0.25">
      <c r="A448" s="126">
        <v>44869</v>
      </c>
      <c r="B448" s="105" t="s">
        <v>29</v>
      </c>
      <c r="C448" s="189">
        <v>24</v>
      </c>
      <c r="D448" s="188">
        <v>53</v>
      </c>
      <c r="E448" s="188">
        <v>57</v>
      </c>
      <c r="F448" s="188" t="s">
        <v>9</v>
      </c>
      <c r="G448" s="190" t="s">
        <v>9</v>
      </c>
      <c r="H448" s="189" t="s">
        <v>9</v>
      </c>
      <c r="I448" s="188" t="s">
        <v>9</v>
      </c>
      <c r="J448" s="189" t="s">
        <v>9</v>
      </c>
      <c r="K448" s="188" t="s">
        <v>9</v>
      </c>
      <c r="L448" s="188"/>
      <c r="M448" s="188"/>
      <c r="N448" s="189">
        <f t="shared" si="19"/>
        <v>134</v>
      </c>
    </row>
    <row r="449" spans="1:14" s="116" customFormat="1" x14ac:dyDescent="0.25">
      <c r="A449" s="126">
        <v>44870</v>
      </c>
      <c r="B449" s="105" t="s">
        <v>30</v>
      </c>
      <c r="C449" s="189">
        <v>187</v>
      </c>
      <c r="D449" s="188">
        <v>126</v>
      </c>
      <c r="E449" s="188">
        <v>158</v>
      </c>
      <c r="F449" s="188">
        <v>83</v>
      </c>
      <c r="G449" s="190" t="s">
        <v>9</v>
      </c>
      <c r="H449" s="189" t="s">
        <v>9</v>
      </c>
      <c r="I449" s="188">
        <v>18</v>
      </c>
      <c r="J449" s="189" t="s">
        <v>9</v>
      </c>
      <c r="K449" s="188" t="s">
        <v>9</v>
      </c>
      <c r="L449" s="188"/>
      <c r="M449" s="188"/>
      <c r="N449" s="189">
        <f t="shared" si="19"/>
        <v>572</v>
      </c>
    </row>
    <row r="450" spans="1:14" s="116" customFormat="1" x14ac:dyDescent="0.25">
      <c r="A450" s="126">
        <v>44871</v>
      </c>
      <c r="B450" s="105" t="s">
        <v>31</v>
      </c>
      <c r="C450" s="189">
        <v>4</v>
      </c>
      <c r="D450" s="188">
        <v>47</v>
      </c>
      <c r="E450" s="188">
        <v>50</v>
      </c>
      <c r="F450" s="188">
        <v>3</v>
      </c>
      <c r="G450" s="190" t="s">
        <v>9</v>
      </c>
      <c r="H450" s="189">
        <v>6</v>
      </c>
      <c r="I450" s="188">
        <v>3</v>
      </c>
      <c r="J450" s="189" t="s">
        <v>9</v>
      </c>
      <c r="K450" s="188">
        <v>9</v>
      </c>
      <c r="L450" s="188"/>
      <c r="M450" s="188"/>
      <c r="N450" s="189">
        <f t="shared" si="19"/>
        <v>113</v>
      </c>
    </row>
    <row r="451" spans="1:14" s="116" customFormat="1" x14ac:dyDescent="0.25">
      <c r="A451" s="126">
        <v>44872</v>
      </c>
      <c r="B451" s="105" t="s">
        <v>32</v>
      </c>
      <c r="C451" s="189">
        <v>150</v>
      </c>
      <c r="D451" s="188" t="s">
        <v>9</v>
      </c>
      <c r="E451" s="188" t="s">
        <v>9</v>
      </c>
      <c r="F451" s="188" t="s">
        <v>9</v>
      </c>
      <c r="G451" s="190" t="s">
        <v>9</v>
      </c>
      <c r="H451" s="189" t="s">
        <v>9</v>
      </c>
      <c r="I451" s="188" t="s">
        <v>9</v>
      </c>
      <c r="J451" s="189" t="s">
        <v>9</v>
      </c>
      <c r="K451" s="188" t="s">
        <v>9</v>
      </c>
      <c r="L451" s="188"/>
      <c r="M451" s="188"/>
      <c r="N451" s="189">
        <f t="shared" si="19"/>
        <v>150</v>
      </c>
    </row>
    <row r="452" spans="1:14" s="116" customFormat="1" x14ac:dyDescent="0.25">
      <c r="A452" s="126">
        <v>44873</v>
      </c>
      <c r="B452" s="105" t="s">
        <v>33</v>
      </c>
      <c r="C452" s="189">
        <v>63</v>
      </c>
      <c r="D452" s="188">
        <v>46</v>
      </c>
      <c r="E452" s="188">
        <v>229</v>
      </c>
      <c r="F452" s="188">
        <v>17</v>
      </c>
      <c r="G452" s="190" t="s">
        <v>9</v>
      </c>
      <c r="H452" s="189" t="s">
        <v>9</v>
      </c>
      <c r="I452" s="188">
        <v>4</v>
      </c>
      <c r="J452" s="188">
        <v>746</v>
      </c>
      <c r="K452" s="188" t="s">
        <v>9</v>
      </c>
      <c r="L452" s="188"/>
      <c r="M452" s="188"/>
      <c r="N452" s="189">
        <f t="shared" si="19"/>
        <v>359</v>
      </c>
    </row>
    <row r="453" spans="1:14" s="116" customFormat="1" x14ac:dyDescent="0.25">
      <c r="A453" s="126">
        <v>44874</v>
      </c>
      <c r="B453" s="105" t="s">
        <v>34</v>
      </c>
      <c r="C453" s="189">
        <v>65</v>
      </c>
      <c r="D453" s="188">
        <v>120</v>
      </c>
      <c r="E453" s="188">
        <v>117</v>
      </c>
      <c r="F453" s="188">
        <v>23</v>
      </c>
      <c r="G453" s="190" t="s">
        <v>9</v>
      </c>
      <c r="H453" s="189">
        <v>1</v>
      </c>
      <c r="I453" s="188">
        <v>7</v>
      </c>
      <c r="J453" s="188" t="s">
        <v>9</v>
      </c>
      <c r="K453" s="188" t="s">
        <v>9</v>
      </c>
      <c r="L453" s="188"/>
      <c r="M453" s="188"/>
      <c r="N453" s="189">
        <f t="shared" si="19"/>
        <v>333</v>
      </c>
    </row>
    <row r="454" spans="1:14" s="116" customFormat="1" x14ac:dyDescent="0.25">
      <c r="A454" s="126">
        <v>44875</v>
      </c>
      <c r="B454" s="105" t="s">
        <v>35</v>
      </c>
      <c r="C454" s="189">
        <v>102</v>
      </c>
      <c r="D454" s="188">
        <v>127</v>
      </c>
      <c r="E454" s="188">
        <v>165</v>
      </c>
      <c r="F454" s="188">
        <v>11</v>
      </c>
      <c r="G454" s="190" t="s">
        <v>9</v>
      </c>
      <c r="H454" s="189">
        <v>3</v>
      </c>
      <c r="I454" s="188">
        <v>2</v>
      </c>
      <c r="J454" s="188" t="s">
        <v>9</v>
      </c>
      <c r="K454" s="188">
        <v>249</v>
      </c>
      <c r="L454" s="188"/>
      <c r="M454" s="188"/>
      <c r="N454" s="189">
        <f t="shared" si="19"/>
        <v>410</v>
      </c>
    </row>
    <row r="455" spans="1:14" s="116" customFormat="1" x14ac:dyDescent="0.25">
      <c r="A455" s="126">
        <v>44876</v>
      </c>
      <c r="B455" s="105" t="s">
        <v>206</v>
      </c>
      <c r="C455" s="189">
        <v>4</v>
      </c>
      <c r="D455" s="188">
        <v>142</v>
      </c>
      <c r="E455" s="188">
        <v>69</v>
      </c>
      <c r="F455" s="188">
        <v>414</v>
      </c>
      <c r="G455" s="190" t="s">
        <v>9</v>
      </c>
      <c r="H455" s="188" t="s">
        <v>9</v>
      </c>
      <c r="I455" s="188">
        <v>40</v>
      </c>
      <c r="J455" s="188" t="s">
        <v>9</v>
      </c>
      <c r="K455" s="188" t="s">
        <v>9</v>
      </c>
      <c r="L455" s="188"/>
      <c r="M455" s="188"/>
      <c r="N455" s="189">
        <f t="shared" si="19"/>
        <v>669</v>
      </c>
    </row>
    <row r="456" spans="1:14" s="116" customFormat="1" x14ac:dyDescent="0.25">
      <c r="A456" s="126">
        <v>44877</v>
      </c>
      <c r="B456" s="105" t="s">
        <v>36</v>
      </c>
      <c r="C456" s="189" t="s">
        <v>9</v>
      </c>
      <c r="D456" s="188" t="s">
        <v>9</v>
      </c>
      <c r="E456" s="188">
        <v>52</v>
      </c>
      <c r="F456" s="188" t="s">
        <v>9</v>
      </c>
      <c r="G456" s="190" t="s">
        <v>9</v>
      </c>
      <c r="H456" s="188" t="s">
        <v>9</v>
      </c>
      <c r="I456" s="188" t="s">
        <v>9</v>
      </c>
      <c r="J456" s="188" t="s">
        <v>9</v>
      </c>
      <c r="K456" s="188" t="s">
        <v>9</v>
      </c>
      <c r="L456" s="188"/>
      <c r="M456" s="188"/>
      <c r="N456" s="189">
        <f t="shared" si="19"/>
        <v>52</v>
      </c>
    </row>
    <row r="457" spans="1:14" s="116" customFormat="1" x14ac:dyDescent="0.25">
      <c r="A457" s="126">
        <v>44878</v>
      </c>
      <c r="B457" s="105" t="s">
        <v>37</v>
      </c>
      <c r="C457" s="189" t="s">
        <v>9</v>
      </c>
      <c r="D457" s="188" t="s">
        <v>9</v>
      </c>
      <c r="E457" s="188">
        <v>1</v>
      </c>
      <c r="F457" s="188" t="s">
        <v>9</v>
      </c>
      <c r="G457" s="190" t="s">
        <v>9</v>
      </c>
      <c r="H457" s="188" t="s">
        <v>9</v>
      </c>
      <c r="I457" s="188" t="s">
        <v>9</v>
      </c>
      <c r="J457" s="188" t="s">
        <v>9</v>
      </c>
      <c r="K457" s="188" t="s">
        <v>9</v>
      </c>
      <c r="L457" s="188"/>
      <c r="M457" s="188"/>
      <c r="N457" s="189">
        <f t="shared" si="19"/>
        <v>1</v>
      </c>
    </row>
    <row r="458" spans="1:14" s="116" customFormat="1" x14ac:dyDescent="0.25">
      <c r="A458" s="126">
        <v>44879</v>
      </c>
      <c r="B458" s="105" t="s">
        <v>38</v>
      </c>
      <c r="C458" s="189" t="s">
        <v>9</v>
      </c>
      <c r="D458" s="188" t="s">
        <v>9</v>
      </c>
      <c r="E458" s="188" t="s">
        <v>9</v>
      </c>
      <c r="F458" s="188" t="s">
        <v>9</v>
      </c>
      <c r="G458" s="190" t="s">
        <v>9</v>
      </c>
      <c r="H458" s="188" t="s">
        <v>9</v>
      </c>
      <c r="I458" s="188" t="s">
        <v>9</v>
      </c>
      <c r="J458" s="188" t="s">
        <v>9</v>
      </c>
      <c r="K458" s="188" t="s">
        <v>9</v>
      </c>
      <c r="L458" s="188"/>
      <c r="M458" s="188"/>
      <c r="N458" s="189" t="s">
        <v>9</v>
      </c>
    </row>
    <row r="459" spans="1:14" s="116" customFormat="1" x14ac:dyDescent="0.25">
      <c r="A459" s="126">
        <v>44880</v>
      </c>
      <c r="B459" s="105" t="s">
        <v>39</v>
      </c>
      <c r="C459" s="189" t="s">
        <v>9</v>
      </c>
      <c r="D459" s="188" t="s">
        <v>9</v>
      </c>
      <c r="E459" s="188">
        <v>3</v>
      </c>
      <c r="F459" s="188" t="s">
        <v>9</v>
      </c>
      <c r="G459" s="190" t="s">
        <v>9</v>
      </c>
      <c r="H459" s="188" t="s">
        <v>9</v>
      </c>
      <c r="I459" s="188">
        <v>3</v>
      </c>
      <c r="J459" s="188" t="s">
        <v>9</v>
      </c>
      <c r="K459" s="188" t="s">
        <v>9</v>
      </c>
      <c r="L459" s="188"/>
      <c r="M459" s="188"/>
      <c r="N459" s="189">
        <f t="shared" ref="N459:N484" si="20">+SUM(C459:I459)</f>
        <v>6</v>
      </c>
    </row>
    <row r="460" spans="1:14" s="116" customFormat="1" x14ac:dyDescent="0.25">
      <c r="A460" s="126">
        <v>44881</v>
      </c>
      <c r="B460" s="105" t="s">
        <v>43</v>
      </c>
      <c r="C460" s="189" t="s">
        <v>9</v>
      </c>
      <c r="D460" s="188">
        <v>210</v>
      </c>
      <c r="E460" s="216">
        <v>360</v>
      </c>
      <c r="F460" s="188">
        <v>2</v>
      </c>
      <c r="G460" s="190" t="s">
        <v>9</v>
      </c>
      <c r="H460" s="188" t="s">
        <v>9</v>
      </c>
      <c r="I460" s="188">
        <v>1</v>
      </c>
      <c r="J460" s="188" t="s">
        <v>9</v>
      </c>
      <c r="K460" s="188" t="s">
        <v>9</v>
      </c>
      <c r="L460" s="188"/>
      <c r="M460" s="188"/>
      <c r="N460" s="189">
        <f t="shared" si="20"/>
        <v>573</v>
      </c>
    </row>
    <row r="461" spans="1:14" s="116" customFormat="1" x14ac:dyDescent="0.25">
      <c r="A461" s="126">
        <v>44882</v>
      </c>
      <c r="B461" s="105" t="s">
        <v>40</v>
      </c>
      <c r="C461" s="189" t="s">
        <v>9</v>
      </c>
      <c r="D461" s="188" t="s">
        <v>9</v>
      </c>
      <c r="E461" s="188">
        <v>2</v>
      </c>
      <c r="F461" s="188" t="s">
        <v>9</v>
      </c>
      <c r="G461" s="190" t="s">
        <v>9</v>
      </c>
      <c r="H461" s="188" t="s">
        <v>9</v>
      </c>
      <c r="I461" s="188">
        <v>2</v>
      </c>
      <c r="J461" s="188" t="s">
        <v>9</v>
      </c>
      <c r="K461" s="188" t="s">
        <v>9</v>
      </c>
      <c r="L461" s="188"/>
      <c r="M461" s="188"/>
      <c r="N461" s="189">
        <f t="shared" si="20"/>
        <v>4</v>
      </c>
    </row>
    <row r="462" spans="1:14" s="116" customFormat="1" x14ac:dyDescent="0.25">
      <c r="A462" s="126">
        <v>44883</v>
      </c>
      <c r="B462" s="105" t="s">
        <v>44</v>
      </c>
      <c r="C462" s="189" t="s">
        <v>9</v>
      </c>
      <c r="D462" s="188">
        <v>23</v>
      </c>
      <c r="E462" s="188">
        <v>11</v>
      </c>
      <c r="F462" s="188" t="s">
        <v>9</v>
      </c>
      <c r="G462" s="190" t="s">
        <v>9</v>
      </c>
      <c r="H462" s="188" t="s">
        <v>9</v>
      </c>
      <c r="I462" s="188" t="s">
        <v>9</v>
      </c>
      <c r="J462" s="188" t="s">
        <v>9</v>
      </c>
      <c r="K462" s="188" t="s">
        <v>9</v>
      </c>
      <c r="L462" s="188"/>
      <c r="M462" s="188"/>
      <c r="N462" s="189">
        <f t="shared" si="20"/>
        <v>34</v>
      </c>
    </row>
    <row r="463" spans="1:14" s="116" customFormat="1" x14ac:dyDescent="0.25">
      <c r="A463" s="126">
        <v>44884</v>
      </c>
      <c r="B463" s="105" t="s">
        <v>41</v>
      </c>
      <c r="C463" s="189" t="s">
        <v>9</v>
      </c>
      <c r="D463" s="188" t="s">
        <v>9</v>
      </c>
      <c r="E463" s="188" t="s">
        <v>9</v>
      </c>
      <c r="F463" s="188">
        <v>22</v>
      </c>
      <c r="G463" s="190" t="s">
        <v>9</v>
      </c>
      <c r="H463" s="188" t="s">
        <v>9</v>
      </c>
      <c r="I463" s="188">
        <v>120</v>
      </c>
      <c r="J463" s="188" t="s">
        <v>9</v>
      </c>
      <c r="K463" s="188" t="s">
        <v>9</v>
      </c>
      <c r="L463" s="188"/>
      <c r="M463" s="188"/>
      <c r="N463" s="189">
        <f t="shared" si="20"/>
        <v>142</v>
      </c>
    </row>
    <row r="464" spans="1:14" s="116" customFormat="1" x14ac:dyDescent="0.25">
      <c r="A464" s="127">
        <v>44885</v>
      </c>
      <c r="B464" s="122" t="s">
        <v>42</v>
      </c>
      <c r="C464" s="199">
        <f>SUM(C445:C463)</f>
        <v>1230</v>
      </c>
      <c r="D464" s="199">
        <f>SUM(D445:D463)</f>
        <v>2132</v>
      </c>
      <c r="E464" s="199">
        <f>SUM(E445:E463)</f>
        <v>2917</v>
      </c>
      <c r="F464" s="199">
        <f>SUM(F445:F463)</f>
        <v>968</v>
      </c>
      <c r="G464" s="198" t="s">
        <v>9</v>
      </c>
      <c r="H464" s="199">
        <f>SUM(H445:H463)</f>
        <v>62</v>
      </c>
      <c r="I464" s="199">
        <f>SUM(I445:I463)</f>
        <v>363</v>
      </c>
      <c r="J464" s="199">
        <f>+J452</f>
        <v>746</v>
      </c>
      <c r="K464" s="199">
        <f>+K454+K450+K445</f>
        <v>487</v>
      </c>
      <c r="L464" s="199"/>
      <c r="M464" s="199"/>
      <c r="N464" s="199">
        <f t="shared" si="20"/>
        <v>7672</v>
      </c>
    </row>
    <row r="465" spans="1:14" s="116" customFormat="1" x14ac:dyDescent="0.25">
      <c r="A465" s="126">
        <v>44896</v>
      </c>
      <c r="B465" s="105" t="s">
        <v>26</v>
      </c>
      <c r="C465" s="189">
        <v>355</v>
      </c>
      <c r="D465" s="189">
        <v>823</v>
      </c>
      <c r="E465" s="189">
        <v>590</v>
      </c>
      <c r="F465" s="189">
        <v>81</v>
      </c>
      <c r="G465" s="190" t="s">
        <v>9</v>
      </c>
      <c r="H465" s="189">
        <v>12</v>
      </c>
      <c r="I465" s="189">
        <v>35</v>
      </c>
      <c r="J465" s="189" t="s">
        <v>9</v>
      </c>
      <c r="K465" s="189">
        <v>404</v>
      </c>
      <c r="L465" s="189"/>
      <c r="M465" s="189"/>
      <c r="N465" s="189">
        <f t="shared" si="20"/>
        <v>1896</v>
      </c>
    </row>
    <row r="466" spans="1:14" s="116" customFormat="1" x14ac:dyDescent="0.25">
      <c r="A466" s="126">
        <v>44897</v>
      </c>
      <c r="B466" s="105" t="s">
        <v>27</v>
      </c>
      <c r="C466" s="189">
        <v>127</v>
      </c>
      <c r="D466" s="188">
        <v>384</v>
      </c>
      <c r="E466" s="188">
        <v>367</v>
      </c>
      <c r="F466" s="188">
        <v>243</v>
      </c>
      <c r="G466" s="190" t="s">
        <v>9</v>
      </c>
      <c r="H466" s="189">
        <v>21</v>
      </c>
      <c r="I466" s="188">
        <v>128</v>
      </c>
      <c r="J466" s="189" t="s">
        <v>9</v>
      </c>
      <c r="K466" s="188" t="s">
        <v>9</v>
      </c>
      <c r="L466" s="188"/>
      <c r="M466" s="188"/>
      <c r="N466" s="189">
        <f t="shared" si="20"/>
        <v>1270</v>
      </c>
    </row>
    <row r="467" spans="1:14" s="116" customFormat="1" x14ac:dyDescent="0.25">
      <c r="A467" s="126">
        <v>44898</v>
      </c>
      <c r="B467" s="105" t="s">
        <v>28</v>
      </c>
      <c r="C467" s="189">
        <v>6</v>
      </c>
      <c r="D467" s="188">
        <v>48</v>
      </c>
      <c r="E467" s="188">
        <v>113</v>
      </c>
      <c r="F467" s="188">
        <v>3</v>
      </c>
      <c r="G467" s="190" t="s">
        <v>9</v>
      </c>
      <c r="H467" s="189" t="s">
        <v>9</v>
      </c>
      <c r="I467" s="188">
        <v>1</v>
      </c>
      <c r="J467" s="189" t="s">
        <v>9</v>
      </c>
      <c r="K467" s="188" t="s">
        <v>9</v>
      </c>
      <c r="L467" s="188"/>
      <c r="M467" s="188"/>
      <c r="N467" s="189">
        <f t="shared" si="20"/>
        <v>171</v>
      </c>
    </row>
    <row r="468" spans="1:14" s="116" customFormat="1" x14ac:dyDescent="0.25">
      <c r="A468" s="126">
        <v>44899</v>
      </c>
      <c r="B468" s="105" t="s">
        <v>29</v>
      </c>
      <c r="C468" s="189">
        <v>23</v>
      </c>
      <c r="D468" s="188">
        <v>58</v>
      </c>
      <c r="E468" s="188">
        <v>25</v>
      </c>
      <c r="F468" s="188">
        <v>1</v>
      </c>
      <c r="G468" s="190" t="s">
        <v>9</v>
      </c>
      <c r="H468" s="189" t="s">
        <v>9</v>
      </c>
      <c r="I468" s="188">
        <v>0</v>
      </c>
      <c r="J468" s="189" t="s">
        <v>9</v>
      </c>
      <c r="K468" s="188" t="s">
        <v>9</v>
      </c>
      <c r="L468" s="188"/>
      <c r="M468" s="188"/>
      <c r="N468" s="189">
        <f t="shared" si="20"/>
        <v>107</v>
      </c>
    </row>
    <row r="469" spans="1:14" s="116" customFormat="1" x14ac:dyDescent="0.25">
      <c r="A469" s="126">
        <v>44900</v>
      </c>
      <c r="B469" s="105" t="s">
        <v>30</v>
      </c>
      <c r="C469" s="189">
        <v>56</v>
      </c>
      <c r="D469" s="188">
        <v>155</v>
      </c>
      <c r="E469" s="188">
        <v>141</v>
      </c>
      <c r="F469" s="188">
        <v>69</v>
      </c>
      <c r="G469" s="190" t="s">
        <v>9</v>
      </c>
      <c r="H469" s="189" t="s">
        <v>9</v>
      </c>
      <c r="I469" s="188">
        <v>26</v>
      </c>
      <c r="J469" s="189" t="s">
        <v>9</v>
      </c>
      <c r="K469" s="188" t="s">
        <v>9</v>
      </c>
      <c r="L469" s="188"/>
      <c r="M469" s="188"/>
      <c r="N469" s="189">
        <f t="shared" si="20"/>
        <v>447</v>
      </c>
    </row>
    <row r="470" spans="1:14" s="116" customFormat="1" x14ac:dyDescent="0.25">
      <c r="A470" s="126">
        <v>44901</v>
      </c>
      <c r="B470" s="105" t="s">
        <v>31</v>
      </c>
      <c r="C470" s="189">
        <v>2</v>
      </c>
      <c r="D470" s="188">
        <v>35</v>
      </c>
      <c r="E470" s="188">
        <v>21</v>
      </c>
      <c r="F470" s="188">
        <v>2</v>
      </c>
      <c r="G470" s="190" t="s">
        <v>9</v>
      </c>
      <c r="H470" s="189">
        <v>2</v>
      </c>
      <c r="I470" s="188">
        <v>5</v>
      </c>
      <c r="J470" s="189" t="s">
        <v>9</v>
      </c>
      <c r="K470" s="188">
        <v>26</v>
      </c>
      <c r="L470" s="188"/>
      <c r="M470" s="188"/>
      <c r="N470" s="189">
        <f t="shared" si="20"/>
        <v>67</v>
      </c>
    </row>
    <row r="471" spans="1:14" s="116" customFormat="1" x14ac:dyDescent="0.25">
      <c r="A471" s="126">
        <v>44902</v>
      </c>
      <c r="B471" s="105" t="s">
        <v>32</v>
      </c>
      <c r="C471" s="189">
        <v>99</v>
      </c>
      <c r="D471" s="188" t="s">
        <v>9</v>
      </c>
      <c r="E471" s="188" t="s">
        <v>9</v>
      </c>
      <c r="F471" s="188" t="s">
        <v>9</v>
      </c>
      <c r="G471" s="190" t="s">
        <v>9</v>
      </c>
      <c r="H471" s="189" t="s">
        <v>9</v>
      </c>
      <c r="I471" s="188">
        <v>0</v>
      </c>
      <c r="J471" s="189" t="s">
        <v>9</v>
      </c>
      <c r="K471" s="188" t="s">
        <v>9</v>
      </c>
      <c r="L471" s="188"/>
      <c r="M471" s="188"/>
      <c r="N471" s="189">
        <f t="shared" si="20"/>
        <v>99</v>
      </c>
    </row>
    <row r="472" spans="1:14" s="116" customFormat="1" x14ac:dyDescent="0.25">
      <c r="A472" s="126">
        <v>44903</v>
      </c>
      <c r="B472" s="105" t="s">
        <v>33</v>
      </c>
      <c r="C472" s="189">
        <v>40</v>
      </c>
      <c r="D472" s="188">
        <v>57</v>
      </c>
      <c r="E472" s="188">
        <v>170</v>
      </c>
      <c r="F472" s="188">
        <v>22</v>
      </c>
      <c r="G472" s="190" t="s">
        <v>9</v>
      </c>
      <c r="H472" s="189" t="s">
        <v>9</v>
      </c>
      <c r="I472" s="188">
        <v>4</v>
      </c>
      <c r="J472" s="188">
        <v>526</v>
      </c>
      <c r="K472" s="188" t="s">
        <v>9</v>
      </c>
      <c r="L472" s="188"/>
      <c r="M472" s="188"/>
      <c r="N472" s="189">
        <f t="shared" si="20"/>
        <v>293</v>
      </c>
    </row>
    <row r="473" spans="1:14" s="116" customFormat="1" x14ac:dyDescent="0.25">
      <c r="A473" s="126">
        <v>44904</v>
      </c>
      <c r="B473" s="105" t="s">
        <v>34</v>
      </c>
      <c r="C473" s="189">
        <v>35</v>
      </c>
      <c r="D473" s="188">
        <v>102</v>
      </c>
      <c r="E473" s="188">
        <v>51</v>
      </c>
      <c r="F473" s="188">
        <v>22</v>
      </c>
      <c r="G473" s="190" t="s">
        <v>9</v>
      </c>
      <c r="H473" s="189">
        <v>2</v>
      </c>
      <c r="I473" s="188">
        <v>2</v>
      </c>
      <c r="J473" s="188" t="s">
        <v>9</v>
      </c>
      <c r="K473" s="188" t="s">
        <v>9</v>
      </c>
      <c r="L473" s="188"/>
      <c r="M473" s="188"/>
      <c r="N473" s="189">
        <f t="shared" si="20"/>
        <v>214</v>
      </c>
    </row>
    <row r="474" spans="1:14" s="116" customFormat="1" x14ac:dyDescent="0.25">
      <c r="A474" s="126">
        <v>44905</v>
      </c>
      <c r="B474" s="105" t="s">
        <v>35</v>
      </c>
      <c r="C474" s="189">
        <v>62</v>
      </c>
      <c r="D474" s="188">
        <v>107</v>
      </c>
      <c r="E474" s="188">
        <v>87</v>
      </c>
      <c r="F474" s="188">
        <v>8</v>
      </c>
      <c r="G474" s="190" t="s">
        <v>9</v>
      </c>
      <c r="H474" s="188" t="s">
        <v>9</v>
      </c>
      <c r="I474" s="188">
        <v>6</v>
      </c>
      <c r="J474" s="188" t="s">
        <v>9</v>
      </c>
      <c r="K474" s="188">
        <v>205</v>
      </c>
      <c r="L474" s="188"/>
      <c r="M474" s="188"/>
      <c r="N474" s="189">
        <f t="shared" si="20"/>
        <v>270</v>
      </c>
    </row>
    <row r="475" spans="1:14" s="116" customFormat="1" x14ac:dyDescent="0.25">
      <c r="A475" s="126">
        <v>44906</v>
      </c>
      <c r="B475" s="105" t="s">
        <v>206</v>
      </c>
      <c r="C475" s="189">
        <v>2</v>
      </c>
      <c r="D475" s="188">
        <v>110</v>
      </c>
      <c r="E475" s="188">
        <v>216</v>
      </c>
      <c r="F475" s="188">
        <v>311</v>
      </c>
      <c r="G475" s="190" t="s">
        <v>9</v>
      </c>
      <c r="H475" s="188" t="s">
        <v>9</v>
      </c>
      <c r="I475" s="188">
        <v>8</v>
      </c>
      <c r="J475" s="188" t="s">
        <v>9</v>
      </c>
      <c r="K475" s="188" t="s">
        <v>9</v>
      </c>
      <c r="L475" s="188"/>
      <c r="M475" s="188"/>
      <c r="N475" s="189">
        <f t="shared" si="20"/>
        <v>647</v>
      </c>
    </row>
    <row r="476" spans="1:14" s="116" customFormat="1" x14ac:dyDescent="0.25">
      <c r="A476" s="126">
        <v>44907</v>
      </c>
      <c r="B476" s="105" t="s">
        <v>36</v>
      </c>
      <c r="C476" s="189" t="s">
        <v>9</v>
      </c>
      <c r="D476" s="188" t="s">
        <v>9</v>
      </c>
      <c r="E476" s="188">
        <v>55</v>
      </c>
      <c r="F476" s="188" t="s">
        <v>9</v>
      </c>
      <c r="G476" s="190" t="s">
        <v>9</v>
      </c>
      <c r="H476" s="188" t="s">
        <v>9</v>
      </c>
      <c r="I476" s="188">
        <v>0</v>
      </c>
      <c r="J476" s="188" t="s">
        <v>9</v>
      </c>
      <c r="K476" s="188" t="s">
        <v>9</v>
      </c>
      <c r="L476" s="188"/>
      <c r="M476" s="188"/>
      <c r="N476" s="189">
        <f t="shared" si="20"/>
        <v>55</v>
      </c>
    </row>
    <row r="477" spans="1:14" s="116" customFormat="1" x14ac:dyDescent="0.25">
      <c r="A477" s="126">
        <v>44908</v>
      </c>
      <c r="B477" s="105" t="s">
        <v>37</v>
      </c>
      <c r="C477" s="189" t="s">
        <v>9</v>
      </c>
      <c r="D477" s="188" t="s">
        <v>9</v>
      </c>
      <c r="E477" s="188">
        <v>2</v>
      </c>
      <c r="F477" s="188" t="s">
        <v>9</v>
      </c>
      <c r="G477" s="190" t="s">
        <v>9</v>
      </c>
      <c r="H477" s="188" t="s">
        <v>9</v>
      </c>
      <c r="I477" s="188">
        <v>0</v>
      </c>
      <c r="J477" s="188" t="s">
        <v>9</v>
      </c>
      <c r="K477" s="188" t="s">
        <v>9</v>
      </c>
      <c r="L477" s="188"/>
      <c r="M477" s="188"/>
      <c r="N477" s="189">
        <f t="shared" si="20"/>
        <v>2</v>
      </c>
    </row>
    <row r="478" spans="1:14" s="116" customFormat="1" x14ac:dyDescent="0.25">
      <c r="A478" s="126">
        <v>44909</v>
      </c>
      <c r="B478" s="105" t="s">
        <v>38</v>
      </c>
      <c r="C478" s="189" t="s">
        <v>9</v>
      </c>
      <c r="D478" s="188" t="s">
        <v>9</v>
      </c>
      <c r="E478" s="188" t="s">
        <v>9</v>
      </c>
      <c r="F478" s="188" t="s">
        <v>9</v>
      </c>
      <c r="G478" s="190" t="s">
        <v>9</v>
      </c>
      <c r="H478" s="188" t="s">
        <v>9</v>
      </c>
      <c r="I478" s="188">
        <v>0</v>
      </c>
      <c r="J478" s="188" t="s">
        <v>9</v>
      </c>
      <c r="K478" s="188" t="s">
        <v>9</v>
      </c>
      <c r="L478" s="188"/>
      <c r="M478" s="188"/>
      <c r="N478" s="189">
        <f t="shared" si="20"/>
        <v>0</v>
      </c>
    </row>
    <row r="479" spans="1:14" s="116" customFormat="1" x14ac:dyDescent="0.25">
      <c r="A479" s="126">
        <v>44910</v>
      </c>
      <c r="B479" s="105" t="s">
        <v>39</v>
      </c>
      <c r="C479" s="189" t="s">
        <v>9</v>
      </c>
      <c r="D479" s="188" t="s">
        <v>9</v>
      </c>
      <c r="E479" s="188">
        <v>3</v>
      </c>
      <c r="F479" s="188" t="s">
        <v>9</v>
      </c>
      <c r="G479" s="190" t="s">
        <v>9</v>
      </c>
      <c r="H479" s="188" t="s">
        <v>9</v>
      </c>
      <c r="I479" s="188">
        <v>1</v>
      </c>
      <c r="J479" s="188" t="s">
        <v>9</v>
      </c>
      <c r="K479" s="188" t="s">
        <v>9</v>
      </c>
      <c r="L479" s="188"/>
      <c r="M479" s="188"/>
      <c r="N479" s="189">
        <f t="shared" si="20"/>
        <v>4</v>
      </c>
    </row>
    <row r="480" spans="1:14" s="116" customFormat="1" x14ac:dyDescent="0.25">
      <c r="A480" s="126">
        <v>44911</v>
      </c>
      <c r="B480" s="105" t="s">
        <v>43</v>
      </c>
      <c r="C480" s="189">
        <v>1</v>
      </c>
      <c r="D480" s="188">
        <v>23</v>
      </c>
      <c r="E480" s="216">
        <v>648</v>
      </c>
      <c r="F480" s="188" t="s">
        <v>9</v>
      </c>
      <c r="G480" s="190" t="s">
        <v>9</v>
      </c>
      <c r="H480" s="188" t="s">
        <v>9</v>
      </c>
      <c r="I480" s="188">
        <v>0</v>
      </c>
      <c r="J480" s="188" t="s">
        <v>9</v>
      </c>
      <c r="K480" s="188" t="s">
        <v>9</v>
      </c>
      <c r="L480" s="188"/>
      <c r="M480" s="188"/>
      <c r="N480" s="189">
        <f t="shared" si="20"/>
        <v>672</v>
      </c>
    </row>
    <row r="481" spans="1:14" s="116" customFormat="1" x14ac:dyDescent="0.25">
      <c r="A481" s="126">
        <v>44912</v>
      </c>
      <c r="B481" s="105" t="s">
        <v>40</v>
      </c>
      <c r="C481" s="189" t="s">
        <v>9</v>
      </c>
      <c r="D481" s="188" t="s">
        <v>9</v>
      </c>
      <c r="E481" s="188" t="s">
        <v>9</v>
      </c>
      <c r="F481" s="188" t="s">
        <v>9</v>
      </c>
      <c r="G481" s="190" t="s">
        <v>9</v>
      </c>
      <c r="H481" s="188" t="s">
        <v>9</v>
      </c>
      <c r="I481" s="188">
        <v>0</v>
      </c>
      <c r="J481" s="188" t="s">
        <v>9</v>
      </c>
      <c r="K481" s="188" t="s">
        <v>9</v>
      </c>
      <c r="L481" s="188"/>
      <c r="M481" s="188"/>
      <c r="N481" s="189">
        <f t="shared" si="20"/>
        <v>0</v>
      </c>
    </row>
    <row r="482" spans="1:14" s="116" customFormat="1" x14ac:dyDescent="0.25">
      <c r="A482" s="126">
        <v>44913</v>
      </c>
      <c r="B482" s="105" t="s">
        <v>44</v>
      </c>
      <c r="C482" s="189" t="s">
        <v>9</v>
      </c>
      <c r="D482" s="188">
        <v>7</v>
      </c>
      <c r="E482" s="188">
        <v>10</v>
      </c>
      <c r="F482" s="188">
        <v>2</v>
      </c>
      <c r="G482" s="190" t="s">
        <v>9</v>
      </c>
      <c r="H482" s="188" t="s">
        <v>9</v>
      </c>
      <c r="I482" s="188">
        <v>0</v>
      </c>
      <c r="J482" s="188" t="s">
        <v>9</v>
      </c>
      <c r="K482" s="188" t="s">
        <v>9</v>
      </c>
      <c r="L482" s="188"/>
      <c r="M482" s="188"/>
      <c r="N482" s="189">
        <f t="shared" si="20"/>
        <v>19</v>
      </c>
    </row>
    <row r="483" spans="1:14" s="116" customFormat="1" x14ac:dyDescent="0.25">
      <c r="A483" s="126">
        <v>44914</v>
      </c>
      <c r="B483" s="105" t="s">
        <v>41</v>
      </c>
      <c r="C483" s="189">
        <v>281</v>
      </c>
      <c r="D483" s="188">
        <v>148</v>
      </c>
      <c r="E483" s="188" t="s">
        <v>9</v>
      </c>
      <c r="F483" s="188">
        <v>6</v>
      </c>
      <c r="G483" s="190" t="s">
        <v>9</v>
      </c>
      <c r="H483" s="188" t="s">
        <v>9</v>
      </c>
      <c r="I483" s="188">
        <v>95</v>
      </c>
      <c r="J483" s="188" t="s">
        <v>9</v>
      </c>
      <c r="K483" s="188" t="s">
        <v>9</v>
      </c>
      <c r="L483" s="188"/>
      <c r="M483" s="188"/>
      <c r="N483" s="189">
        <f t="shared" si="20"/>
        <v>530</v>
      </c>
    </row>
    <row r="484" spans="1:14" s="116" customFormat="1" x14ac:dyDescent="0.25">
      <c r="A484" s="127">
        <v>44915</v>
      </c>
      <c r="B484" s="122" t="s">
        <v>42</v>
      </c>
      <c r="C484" s="199">
        <f>SUM(C465:C483)</f>
        <v>1089</v>
      </c>
      <c r="D484" s="199">
        <f>SUM(D465:D483)</f>
        <v>2057</v>
      </c>
      <c r="E484" s="199">
        <f>SUM(E465:E483)</f>
        <v>2499</v>
      </c>
      <c r="F484" s="199">
        <f>SUM(F465:F483)</f>
        <v>770</v>
      </c>
      <c r="G484" s="198" t="s">
        <v>9</v>
      </c>
      <c r="H484" s="199">
        <f>SUM(H465:H483)</f>
        <v>37</v>
      </c>
      <c r="I484" s="199">
        <f>SUM(I465:I483)</f>
        <v>311</v>
      </c>
      <c r="J484" s="199">
        <f>+J472</f>
        <v>526</v>
      </c>
      <c r="K484" s="199">
        <f>+K474+K470+K465</f>
        <v>635</v>
      </c>
      <c r="L484" s="286"/>
      <c r="M484" s="286"/>
      <c r="N484" s="208">
        <f t="shared" si="20"/>
        <v>6763</v>
      </c>
    </row>
    <row r="485" spans="1:14" x14ac:dyDescent="0.25">
      <c r="A485" s="318" t="s">
        <v>11</v>
      </c>
      <c r="B485" s="319"/>
      <c r="C485" s="253">
        <f>+SUM(C444+C464+C484)</f>
        <v>3551</v>
      </c>
      <c r="D485" s="253">
        <f>+SUM(D444+D464+D484)</f>
        <v>6161</v>
      </c>
      <c r="E485" s="253">
        <f>+SUM(E444+E464+E484)</f>
        <v>7849</v>
      </c>
      <c r="F485" s="253">
        <f>+SUM(F444+F464+F484)</f>
        <v>2499</v>
      </c>
      <c r="G485" s="253" t="s">
        <v>9</v>
      </c>
      <c r="H485" s="253" t="s">
        <v>9</v>
      </c>
      <c r="I485" s="253">
        <f>+SUM(I444+I464+I484)</f>
        <v>1032</v>
      </c>
      <c r="J485" s="253">
        <f>+J484+J464+J444</f>
        <v>1868</v>
      </c>
      <c r="K485" s="253">
        <f>+SUM(K444+K464+K484)</f>
        <v>1718</v>
      </c>
      <c r="L485" s="253"/>
      <c r="M485" s="253"/>
      <c r="N485" s="253">
        <f>+SUM(N444+N464+N484)</f>
        <v>21191</v>
      </c>
    </row>
    <row r="486" spans="1:14" x14ac:dyDescent="0.25">
      <c r="A486" s="126">
        <v>44927</v>
      </c>
      <c r="B486" s="105" t="s">
        <v>26</v>
      </c>
      <c r="C486" s="189">
        <v>445</v>
      </c>
      <c r="D486" s="188">
        <v>561</v>
      </c>
      <c r="E486" s="188">
        <v>739</v>
      </c>
      <c r="F486" s="204">
        <v>63</v>
      </c>
      <c r="G486" s="190" t="s">
        <v>9</v>
      </c>
      <c r="H486" s="195">
        <v>10</v>
      </c>
      <c r="I486" s="189">
        <v>24</v>
      </c>
      <c r="J486" s="189" t="s">
        <v>9</v>
      </c>
      <c r="K486" s="189">
        <v>553</v>
      </c>
      <c r="L486" s="189"/>
      <c r="M486" s="189"/>
      <c r="N486" s="135">
        <f>SUM(C486:I486)</f>
        <v>1842</v>
      </c>
    </row>
    <row r="487" spans="1:14" x14ac:dyDescent="0.25">
      <c r="A487" s="126">
        <v>44928</v>
      </c>
      <c r="B487" s="105" t="s">
        <v>27</v>
      </c>
      <c r="C487" s="189">
        <v>161</v>
      </c>
      <c r="D487" s="216">
        <v>250</v>
      </c>
      <c r="E487" s="189">
        <v>767</v>
      </c>
      <c r="F487" s="188">
        <v>240</v>
      </c>
      <c r="G487" s="190" t="s">
        <v>9</v>
      </c>
      <c r="H487" s="189">
        <v>17</v>
      </c>
      <c r="I487" s="188">
        <v>122</v>
      </c>
      <c r="J487" s="189" t="s">
        <v>9</v>
      </c>
      <c r="K487" s="188" t="s">
        <v>9</v>
      </c>
      <c r="L487" s="188"/>
      <c r="M487" s="188"/>
      <c r="N487" s="135">
        <f>SUM(C487:I487)</f>
        <v>1557</v>
      </c>
    </row>
    <row r="488" spans="1:14" x14ac:dyDescent="0.25">
      <c r="A488" s="126">
        <v>44929</v>
      </c>
      <c r="B488" s="105" t="s">
        <v>28</v>
      </c>
      <c r="C488" s="189">
        <v>5</v>
      </c>
      <c r="D488" s="188">
        <v>39</v>
      </c>
      <c r="E488" s="188">
        <v>101</v>
      </c>
      <c r="F488" s="188">
        <v>4</v>
      </c>
      <c r="G488" s="190" t="s">
        <v>9</v>
      </c>
      <c r="H488" s="189" t="s">
        <v>9</v>
      </c>
      <c r="I488" s="188" t="s">
        <v>9</v>
      </c>
      <c r="J488" s="189" t="s">
        <v>9</v>
      </c>
      <c r="K488" s="188" t="s">
        <v>9</v>
      </c>
      <c r="L488" s="188"/>
      <c r="M488" s="188"/>
      <c r="N488" s="135">
        <f>SUM(C488:I488)</f>
        <v>149</v>
      </c>
    </row>
    <row r="489" spans="1:14" x14ac:dyDescent="0.25">
      <c r="A489" s="126">
        <v>44930</v>
      </c>
      <c r="B489" s="105" t="s">
        <v>29</v>
      </c>
      <c r="C489" s="189">
        <v>14</v>
      </c>
      <c r="D489" s="188">
        <v>33</v>
      </c>
      <c r="E489" s="188">
        <v>20</v>
      </c>
      <c r="F489" s="188" t="s">
        <v>9</v>
      </c>
      <c r="G489" s="190" t="s">
        <v>9</v>
      </c>
      <c r="H489" s="189" t="s">
        <v>9</v>
      </c>
      <c r="I489" s="188" t="s">
        <v>9</v>
      </c>
      <c r="J489" s="189" t="s">
        <v>9</v>
      </c>
      <c r="K489" s="188" t="s">
        <v>9</v>
      </c>
      <c r="L489" s="188"/>
      <c r="M489" s="188"/>
      <c r="N489" s="135">
        <f>SUM(C489:I489)</f>
        <v>67</v>
      </c>
    </row>
    <row r="490" spans="1:14" x14ac:dyDescent="0.25">
      <c r="A490" s="126">
        <v>44931</v>
      </c>
      <c r="B490" s="105" t="s">
        <v>30</v>
      </c>
      <c r="C490" s="189">
        <v>210</v>
      </c>
      <c r="D490" s="188">
        <v>150</v>
      </c>
      <c r="E490" s="188">
        <v>548</v>
      </c>
      <c r="F490" s="188">
        <v>87</v>
      </c>
      <c r="G490" s="190" t="s">
        <v>9</v>
      </c>
      <c r="H490" s="189" t="s">
        <v>9</v>
      </c>
      <c r="I490" s="188">
        <v>30</v>
      </c>
      <c r="J490" s="189" t="s">
        <v>9</v>
      </c>
      <c r="K490" s="188" t="s">
        <v>9</v>
      </c>
      <c r="L490" s="188"/>
      <c r="M490" s="188"/>
      <c r="N490" s="135">
        <f>SUM(C490:I490)</f>
        <v>1025</v>
      </c>
    </row>
    <row r="491" spans="1:14" x14ac:dyDescent="0.25">
      <c r="A491" s="126">
        <v>44932</v>
      </c>
      <c r="B491" s="105" t="s">
        <v>31</v>
      </c>
      <c r="C491" s="189">
        <v>3</v>
      </c>
      <c r="D491" s="188">
        <v>24</v>
      </c>
      <c r="E491" s="188">
        <v>30</v>
      </c>
      <c r="F491" s="188">
        <v>8</v>
      </c>
      <c r="G491" s="190" t="s">
        <v>9</v>
      </c>
      <c r="H491" s="189" t="s">
        <v>9</v>
      </c>
      <c r="I491" s="188">
        <v>2</v>
      </c>
      <c r="J491" s="189" t="s">
        <v>9</v>
      </c>
      <c r="K491" s="188">
        <v>21</v>
      </c>
      <c r="L491" s="188"/>
      <c r="M491" s="188"/>
      <c r="N491" s="135">
        <f>SUM(C491:J491)</f>
        <v>67</v>
      </c>
    </row>
    <row r="492" spans="1:14" x14ac:dyDescent="0.25">
      <c r="A492" s="126">
        <v>44933</v>
      </c>
      <c r="B492" s="105" t="s">
        <v>32</v>
      </c>
      <c r="C492" s="189">
        <v>38</v>
      </c>
      <c r="D492" s="188" t="s">
        <v>9</v>
      </c>
      <c r="E492" s="188" t="s">
        <v>9</v>
      </c>
      <c r="F492" s="188" t="s">
        <v>9</v>
      </c>
      <c r="G492" s="190" t="s">
        <v>9</v>
      </c>
      <c r="H492" s="189" t="s">
        <v>9</v>
      </c>
      <c r="I492" s="188" t="s">
        <v>9</v>
      </c>
      <c r="J492" s="189" t="s">
        <v>9</v>
      </c>
      <c r="K492" s="188" t="s">
        <v>9</v>
      </c>
      <c r="L492" s="188"/>
      <c r="M492" s="188"/>
      <c r="N492" s="189">
        <f>SUM(C492:I492)</f>
        <v>38</v>
      </c>
    </row>
    <row r="493" spans="1:14" x14ac:dyDescent="0.25">
      <c r="A493" s="126">
        <v>44934</v>
      </c>
      <c r="B493" s="105" t="s">
        <v>33</v>
      </c>
      <c r="C493" s="189">
        <v>27</v>
      </c>
      <c r="D493" s="188">
        <v>48</v>
      </c>
      <c r="E493" s="188">
        <v>280</v>
      </c>
      <c r="F493" s="188">
        <v>22</v>
      </c>
      <c r="G493" s="190" t="s">
        <v>9</v>
      </c>
      <c r="H493" s="189">
        <v>1</v>
      </c>
      <c r="I493" s="188">
        <v>5</v>
      </c>
      <c r="J493" s="188">
        <v>786</v>
      </c>
      <c r="K493" s="188" t="s">
        <v>9</v>
      </c>
      <c r="L493" s="188"/>
      <c r="M493" s="188"/>
      <c r="N493" s="189">
        <f>SUM(C493:I493)</f>
        <v>383</v>
      </c>
    </row>
    <row r="494" spans="1:14" x14ac:dyDescent="0.25">
      <c r="A494" s="126">
        <v>44935</v>
      </c>
      <c r="B494" s="105" t="s">
        <v>34</v>
      </c>
      <c r="C494" s="189">
        <v>24</v>
      </c>
      <c r="D494" s="188">
        <v>96</v>
      </c>
      <c r="E494" s="188">
        <v>48</v>
      </c>
      <c r="F494" s="188">
        <v>2</v>
      </c>
      <c r="G494" s="190" t="s">
        <v>9</v>
      </c>
      <c r="H494" s="188" t="s">
        <v>9</v>
      </c>
      <c r="I494" s="188">
        <v>1</v>
      </c>
      <c r="J494" s="188" t="s">
        <v>9</v>
      </c>
      <c r="K494" s="188" t="s">
        <v>9</v>
      </c>
      <c r="L494" s="188"/>
      <c r="M494" s="188"/>
      <c r="N494" s="189">
        <f>SUM(C494:I494)</f>
        <v>171</v>
      </c>
    </row>
    <row r="495" spans="1:14" x14ac:dyDescent="0.25">
      <c r="A495" s="126">
        <v>44936</v>
      </c>
      <c r="B495" s="105" t="s">
        <v>35</v>
      </c>
      <c r="C495" s="189">
        <v>65</v>
      </c>
      <c r="D495" s="188">
        <v>88</v>
      </c>
      <c r="E495" s="188">
        <v>131</v>
      </c>
      <c r="F495" s="188">
        <v>7</v>
      </c>
      <c r="G495" s="190" t="s">
        <v>9</v>
      </c>
      <c r="H495" s="188" t="s">
        <v>9</v>
      </c>
      <c r="I495" s="188">
        <v>3</v>
      </c>
      <c r="J495" s="188" t="s">
        <v>9</v>
      </c>
      <c r="K495" s="188">
        <v>171</v>
      </c>
      <c r="L495" s="188"/>
      <c r="M495" s="188"/>
      <c r="N495" s="189">
        <f>SUM(C495:J495)</f>
        <v>294</v>
      </c>
    </row>
    <row r="496" spans="1:14" x14ac:dyDescent="0.25">
      <c r="A496" s="126">
        <v>44937</v>
      </c>
      <c r="B496" s="105" t="s">
        <v>206</v>
      </c>
      <c r="C496" s="189">
        <v>10</v>
      </c>
      <c r="D496" s="188">
        <v>100</v>
      </c>
      <c r="E496" s="188">
        <v>288</v>
      </c>
      <c r="F496" s="188">
        <v>256</v>
      </c>
      <c r="G496" s="190" t="s">
        <v>9</v>
      </c>
      <c r="H496" s="188" t="s">
        <v>9</v>
      </c>
      <c r="I496" s="188">
        <v>18</v>
      </c>
      <c r="J496" s="188" t="s">
        <v>9</v>
      </c>
      <c r="K496" s="188" t="s">
        <v>9</v>
      </c>
      <c r="L496" s="188"/>
      <c r="M496" s="188"/>
      <c r="N496" s="189">
        <f>SUM(C496:I496)</f>
        <v>672</v>
      </c>
    </row>
    <row r="497" spans="1:14" x14ac:dyDescent="0.25">
      <c r="A497" s="126">
        <v>44938</v>
      </c>
      <c r="B497" s="105" t="s">
        <v>36</v>
      </c>
      <c r="C497" s="189" t="s">
        <v>9</v>
      </c>
      <c r="D497" s="188" t="s">
        <v>9</v>
      </c>
      <c r="E497" s="188">
        <v>58</v>
      </c>
      <c r="F497" s="188" t="s">
        <v>9</v>
      </c>
      <c r="G497" s="190" t="s">
        <v>9</v>
      </c>
      <c r="H497" s="188" t="s">
        <v>9</v>
      </c>
      <c r="I497" s="188" t="s">
        <v>9</v>
      </c>
      <c r="J497" s="188" t="s">
        <v>9</v>
      </c>
      <c r="K497" s="188" t="s">
        <v>9</v>
      </c>
      <c r="L497" s="188"/>
      <c r="M497" s="188"/>
      <c r="N497" s="189">
        <f>SUM(C497:I497)</f>
        <v>58</v>
      </c>
    </row>
    <row r="498" spans="1:14" x14ac:dyDescent="0.25">
      <c r="A498" s="126">
        <v>44939</v>
      </c>
      <c r="B498" s="105" t="s">
        <v>37</v>
      </c>
      <c r="C498" s="189" t="s">
        <v>9</v>
      </c>
      <c r="D498" s="188" t="s">
        <v>9</v>
      </c>
      <c r="E498" s="188" t="s">
        <v>9</v>
      </c>
      <c r="F498" s="188" t="s">
        <v>9</v>
      </c>
      <c r="G498" s="190" t="s">
        <v>9</v>
      </c>
      <c r="H498" s="188" t="s">
        <v>9</v>
      </c>
      <c r="I498" s="188" t="s">
        <v>9</v>
      </c>
      <c r="J498" s="188" t="s">
        <v>9</v>
      </c>
      <c r="K498" s="188" t="s">
        <v>9</v>
      </c>
      <c r="L498" s="188"/>
      <c r="M498" s="188"/>
      <c r="N498" s="189" t="s">
        <v>9</v>
      </c>
    </row>
    <row r="499" spans="1:14" x14ac:dyDescent="0.25">
      <c r="A499" s="126">
        <v>44941</v>
      </c>
      <c r="B499" s="105" t="s">
        <v>39</v>
      </c>
      <c r="C499" s="189" t="s">
        <v>9</v>
      </c>
      <c r="D499" s="188">
        <v>1</v>
      </c>
      <c r="E499" s="188">
        <v>1</v>
      </c>
      <c r="F499" s="188" t="s">
        <v>9</v>
      </c>
      <c r="G499" s="190" t="s">
        <v>9</v>
      </c>
      <c r="H499" s="188" t="s">
        <v>9</v>
      </c>
      <c r="I499" s="188">
        <v>3</v>
      </c>
      <c r="J499" s="188" t="s">
        <v>9</v>
      </c>
      <c r="K499" s="188" t="s">
        <v>9</v>
      </c>
      <c r="L499" s="188"/>
      <c r="M499" s="188"/>
      <c r="N499" s="189">
        <f t="shared" ref="N499:N504" si="21">SUM(C499:I499)</f>
        <v>5</v>
      </c>
    </row>
    <row r="500" spans="1:14" x14ac:dyDescent="0.25">
      <c r="A500" s="126">
        <v>44942</v>
      </c>
      <c r="B500" s="105" t="s">
        <v>43</v>
      </c>
      <c r="C500" s="189" t="s">
        <v>9</v>
      </c>
      <c r="D500" s="188">
        <v>465</v>
      </c>
      <c r="E500" s="204">
        <v>92</v>
      </c>
      <c r="F500" s="188" t="s">
        <v>9</v>
      </c>
      <c r="G500" s="190" t="s">
        <v>9</v>
      </c>
      <c r="H500" s="188" t="s">
        <v>9</v>
      </c>
      <c r="I500" s="188" t="s">
        <v>9</v>
      </c>
      <c r="J500" s="188" t="s">
        <v>9</v>
      </c>
      <c r="K500" s="188" t="s">
        <v>9</v>
      </c>
      <c r="L500" s="188"/>
      <c r="M500" s="188"/>
      <c r="N500" s="189">
        <f t="shared" si="21"/>
        <v>557</v>
      </c>
    </row>
    <row r="501" spans="1:14" x14ac:dyDescent="0.25">
      <c r="A501" s="126">
        <v>44943</v>
      </c>
      <c r="B501" s="105" t="s">
        <v>40</v>
      </c>
      <c r="C501" s="189" t="s">
        <v>9</v>
      </c>
      <c r="D501" s="188" t="s">
        <v>9</v>
      </c>
      <c r="E501" s="188">
        <v>4</v>
      </c>
      <c r="F501" s="188">
        <v>1</v>
      </c>
      <c r="G501" s="190" t="s">
        <v>9</v>
      </c>
      <c r="H501" s="188" t="s">
        <v>9</v>
      </c>
      <c r="I501" s="188">
        <v>1</v>
      </c>
      <c r="J501" s="188" t="s">
        <v>9</v>
      </c>
      <c r="K501" s="188" t="s">
        <v>9</v>
      </c>
      <c r="L501" s="188"/>
      <c r="M501" s="188"/>
      <c r="N501" s="189">
        <f t="shared" si="21"/>
        <v>6</v>
      </c>
    </row>
    <row r="502" spans="1:14" x14ac:dyDescent="0.25">
      <c r="A502" s="126">
        <v>44944</v>
      </c>
      <c r="B502" s="105" t="s">
        <v>44</v>
      </c>
      <c r="C502" s="189" t="s">
        <v>9</v>
      </c>
      <c r="D502" s="188">
        <v>6</v>
      </c>
      <c r="E502" s="188">
        <v>5</v>
      </c>
      <c r="F502" s="188" t="s">
        <v>9</v>
      </c>
      <c r="G502" s="190" t="s">
        <v>9</v>
      </c>
      <c r="H502" s="188" t="s">
        <v>9</v>
      </c>
      <c r="I502" s="188" t="s">
        <v>9</v>
      </c>
      <c r="J502" s="188" t="s">
        <v>9</v>
      </c>
      <c r="K502" s="188" t="s">
        <v>9</v>
      </c>
      <c r="L502" s="188"/>
      <c r="M502" s="188"/>
      <c r="N502" s="189">
        <f t="shared" si="21"/>
        <v>11</v>
      </c>
    </row>
    <row r="503" spans="1:14" x14ac:dyDescent="0.25">
      <c r="A503" s="126">
        <v>44945</v>
      </c>
      <c r="B503" s="105" t="s">
        <v>41</v>
      </c>
      <c r="C503" s="189">
        <v>473</v>
      </c>
      <c r="D503" s="188" t="s">
        <v>9</v>
      </c>
      <c r="E503" s="188" t="s">
        <v>9</v>
      </c>
      <c r="F503" s="188">
        <v>13</v>
      </c>
      <c r="G503" s="190" t="s">
        <v>9</v>
      </c>
      <c r="H503" s="188" t="s">
        <v>9</v>
      </c>
      <c r="I503" s="188">
        <v>114</v>
      </c>
      <c r="J503" s="188" t="s">
        <v>9</v>
      </c>
      <c r="K503" s="188" t="s">
        <v>9</v>
      </c>
      <c r="L503" s="188"/>
      <c r="M503" s="188"/>
      <c r="N503" s="189">
        <f t="shared" si="21"/>
        <v>600</v>
      </c>
    </row>
    <row r="504" spans="1:14" x14ac:dyDescent="0.25">
      <c r="A504" s="127">
        <v>44946</v>
      </c>
      <c r="B504" s="122" t="s">
        <v>42</v>
      </c>
      <c r="C504" s="199">
        <f>SUM(C486:C503)</f>
        <v>1475</v>
      </c>
      <c r="D504" s="199">
        <f>SUM(D486:D503)</f>
        <v>1861</v>
      </c>
      <c r="E504" s="199">
        <f>SUM(E486:E503)</f>
        <v>3112</v>
      </c>
      <c r="F504" s="199">
        <f>SUM(F486:F503)</f>
        <v>703</v>
      </c>
      <c r="G504" s="197" t="s">
        <v>9</v>
      </c>
      <c r="H504" s="199">
        <f>SUM(H486:H503)</f>
        <v>28</v>
      </c>
      <c r="I504" s="199">
        <f>SUM(I486:I503)</f>
        <v>323</v>
      </c>
      <c r="J504" s="199">
        <v>786</v>
      </c>
      <c r="K504" s="191">
        <f>+K486</f>
        <v>553</v>
      </c>
      <c r="L504" s="199"/>
      <c r="M504" s="199"/>
      <c r="N504" s="207">
        <f t="shared" si="21"/>
        <v>7502</v>
      </c>
    </row>
    <row r="505" spans="1:14" x14ac:dyDescent="0.25">
      <c r="A505" s="126">
        <v>44958</v>
      </c>
      <c r="B505" s="105" t="s">
        <v>26</v>
      </c>
      <c r="C505" s="189">
        <v>412</v>
      </c>
      <c r="D505" s="189">
        <v>400</v>
      </c>
      <c r="E505" s="189">
        <v>775</v>
      </c>
      <c r="F505" s="189">
        <v>80</v>
      </c>
      <c r="G505" s="190" t="s">
        <v>9</v>
      </c>
      <c r="H505" s="189">
        <v>12</v>
      </c>
      <c r="I505" s="189">
        <v>22</v>
      </c>
      <c r="J505" s="189" t="s">
        <v>9</v>
      </c>
      <c r="K505" s="189">
        <v>432</v>
      </c>
      <c r="L505" s="189"/>
      <c r="M505" s="189"/>
      <c r="N505" s="189">
        <f>SUM(C505:J505)</f>
        <v>1701</v>
      </c>
    </row>
    <row r="506" spans="1:14" x14ac:dyDescent="0.25">
      <c r="A506" s="126">
        <v>44959</v>
      </c>
      <c r="B506" s="105" t="s">
        <v>27</v>
      </c>
      <c r="C506" s="189">
        <v>204</v>
      </c>
      <c r="D506" s="188">
        <v>285</v>
      </c>
      <c r="E506" s="188">
        <v>757</v>
      </c>
      <c r="F506" s="188">
        <v>332</v>
      </c>
      <c r="G506" s="190" t="s">
        <v>9</v>
      </c>
      <c r="H506" s="188">
        <v>34</v>
      </c>
      <c r="I506" s="188">
        <v>90</v>
      </c>
      <c r="J506" s="189" t="s">
        <v>9</v>
      </c>
      <c r="K506" s="188" t="s">
        <v>9</v>
      </c>
      <c r="L506" s="188"/>
      <c r="M506" s="188"/>
      <c r="N506" s="189">
        <f>SUM(C506:I506)</f>
        <v>1702</v>
      </c>
    </row>
    <row r="507" spans="1:14" x14ac:dyDescent="0.25">
      <c r="A507" s="126">
        <v>44960</v>
      </c>
      <c r="B507" s="105" t="s">
        <v>28</v>
      </c>
      <c r="C507" s="189">
        <v>13</v>
      </c>
      <c r="D507" s="188">
        <v>48</v>
      </c>
      <c r="E507" s="188">
        <v>73</v>
      </c>
      <c r="F507" s="188" t="s">
        <v>9</v>
      </c>
      <c r="G507" s="190" t="s">
        <v>9</v>
      </c>
      <c r="H507" s="188" t="s">
        <v>9</v>
      </c>
      <c r="I507" s="188" t="s">
        <v>9</v>
      </c>
      <c r="J507" s="189" t="s">
        <v>9</v>
      </c>
      <c r="K507" s="188" t="s">
        <v>9</v>
      </c>
      <c r="L507" s="188"/>
      <c r="M507" s="188"/>
      <c r="N507" s="189">
        <f>SUM(C507:I507)</f>
        <v>134</v>
      </c>
    </row>
    <row r="508" spans="1:14" x14ac:dyDescent="0.25">
      <c r="A508" s="126">
        <v>44961</v>
      </c>
      <c r="B508" s="105" t="s">
        <v>29</v>
      </c>
      <c r="C508" s="189">
        <v>20</v>
      </c>
      <c r="D508" s="188">
        <v>22</v>
      </c>
      <c r="E508" s="188">
        <v>14</v>
      </c>
      <c r="F508" s="188" t="s">
        <v>9</v>
      </c>
      <c r="G508" s="190" t="s">
        <v>9</v>
      </c>
      <c r="H508" s="188">
        <v>1</v>
      </c>
      <c r="I508" s="188" t="s">
        <v>9</v>
      </c>
      <c r="J508" s="189" t="s">
        <v>9</v>
      </c>
      <c r="K508" s="188" t="s">
        <v>9</v>
      </c>
      <c r="L508" s="188"/>
      <c r="M508" s="188"/>
      <c r="N508" s="189">
        <f>SUM(C508:I508)</f>
        <v>57</v>
      </c>
    </row>
    <row r="509" spans="1:14" x14ac:dyDescent="0.25">
      <c r="A509" s="126">
        <v>44962</v>
      </c>
      <c r="B509" s="105" t="s">
        <v>30</v>
      </c>
      <c r="C509" s="189">
        <v>162</v>
      </c>
      <c r="D509" s="188">
        <v>190</v>
      </c>
      <c r="E509" s="188">
        <v>330</v>
      </c>
      <c r="F509" s="188">
        <v>77</v>
      </c>
      <c r="G509" s="190" t="s">
        <v>9</v>
      </c>
      <c r="H509" s="188" t="s">
        <v>9</v>
      </c>
      <c r="I509" s="188">
        <v>17</v>
      </c>
      <c r="J509" s="189" t="s">
        <v>9</v>
      </c>
      <c r="K509" s="188" t="s">
        <v>9</v>
      </c>
      <c r="L509" s="188"/>
      <c r="M509" s="188"/>
      <c r="N509" s="189">
        <f>SUM(C509:I509)</f>
        <v>776</v>
      </c>
    </row>
    <row r="510" spans="1:14" x14ac:dyDescent="0.25">
      <c r="A510" s="126">
        <v>44963</v>
      </c>
      <c r="B510" s="105" t="s">
        <v>31</v>
      </c>
      <c r="C510" s="189">
        <v>4</v>
      </c>
      <c r="D510" s="188">
        <v>33</v>
      </c>
      <c r="E510" s="188">
        <v>30</v>
      </c>
      <c r="F510" s="188">
        <v>3</v>
      </c>
      <c r="G510" s="190" t="s">
        <v>9</v>
      </c>
      <c r="H510" s="188">
        <v>4</v>
      </c>
      <c r="I510" s="188">
        <v>1</v>
      </c>
      <c r="J510" s="189" t="s">
        <v>9</v>
      </c>
      <c r="K510" s="188">
        <v>20</v>
      </c>
      <c r="L510" s="188"/>
      <c r="M510" s="188"/>
      <c r="N510" s="189">
        <f>SUM(C510:J510)</f>
        <v>75</v>
      </c>
    </row>
    <row r="511" spans="1:14" x14ac:dyDescent="0.25">
      <c r="A511" s="126">
        <v>44964</v>
      </c>
      <c r="B511" s="105" t="s">
        <v>32</v>
      </c>
      <c r="C511" s="189">
        <v>70</v>
      </c>
      <c r="D511" s="188" t="s">
        <v>9</v>
      </c>
      <c r="E511" s="188" t="s">
        <v>9</v>
      </c>
      <c r="F511" s="188" t="s">
        <v>9</v>
      </c>
      <c r="G511" s="190" t="s">
        <v>9</v>
      </c>
      <c r="H511" s="188" t="s">
        <v>9</v>
      </c>
      <c r="I511" s="188" t="s">
        <v>9</v>
      </c>
      <c r="J511" s="189" t="s">
        <v>9</v>
      </c>
      <c r="K511" s="188" t="s">
        <v>9</v>
      </c>
      <c r="L511" s="188"/>
      <c r="M511" s="188"/>
      <c r="N511" s="189">
        <f>SUM(C511:I511)</f>
        <v>70</v>
      </c>
    </row>
    <row r="512" spans="1:14" x14ac:dyDescent="0.25">
      <c r="A512" s="126">
        <v>44965</v>
      </c>
      <c r="B512" s="105" t="s">
        <v>33</v>
      </c>
      <c r="C512" s="189">
        <v>41</v>
      </c>
      <c r="D512" s="188">
        <v>78</v>
      </c>
      <c r="E512" s="188">
        <v>239</v>
      </c>
      <c r="F512" s="188">
        <v>15</v>
      </c>
      <c r="G512" s="190" t="s">
        <v>9</v>
      </c>
      <c r="H512" s="188">
        <v>1</v>
      </c>
      <c r="I512" s="188">
        <v>4</v>
      </c>
      <c r="J512" s="188">
        <v>643</v>
      </c>
      <c r="K512" s="188" t="s">
        <v>9</v>
      </c>
      <c r="L512" s="188"/>
      <c r="M512" s="188"/>
      <c r="N512" s="189">
        <f>SUM(C512:I512)</f>
        <v>378</v>
      </c>
    </row>
    <row r="513" spans="1:14" x14ac:dyDescent="0.25">
      <c r="A513" s="126">
        <v>44966</v>
      </c>
      <c r="B513" s="105" t="s">
        <v>34</v>
      </c>
      <c r="C513" s="189">
        <v>39</v>
      </c>
      <c r="D513" s="188">
        <v>81</v>
      </c>
      <c r="E513" s="188">
        <v>67</v>
      </c>
      <c r="F513" s="188">
        <v>16</v>
      </c>
      <c r="G513" s="190" t="s">
        <v>9</v>
      </c>
      <c r="H513" s="188" t="s">
        <v>9</v>
      </c>
      <c r="I513" s="188">
        <v>1</v>
      </c>
      <c r="J513" s="188" t="s">
        <v>9</v>
      </c>
      <c r="K513" s="188" t="s">
        <v>9</v>
      </c>
      <c r="L513" s="188"/>
      <c r="M513" s="188"/>
      <c r="N513" s="189">
        <f>SUM(C513:I513)</f>
        <v>204</v>
      </c>
    </row>
    <row r="514" spans="1:14" x14ac:dyDescent="0.25">
      <c r="A514" s="126">
        <v>44967</v>
      </c>
      <c r="B514" s="105" t="s">
        <v>35</v>
      </c>
      <c r="C514" s="189">
        <v>86</v>
      </c>
      <c r="D514" s="188">
        <v>139</v>
      </c>
      <c r="E514" s="188">
        <v>107</v>
      </c>
      <c r="F514" s="188">
        <v>7</v>
      </c>
      <c r="G514" s="190" t="s">
        <v>9</v>
      </c>
      <c r="H514" s="188">
        <v>1</v>
      </c>
      <c r="I514" s="188" t="s">
        <v>9</v>
      </c>
      <c r="J514" s="188" t="s">
        <v>9</v>
      </c>
      <c r="K514" s="188">
        <v>138</v>
      </c>
      <c r="L514" s="188"/>
      <c r="M514" s="188"/>
      <c r="N514" s="189">
        <f>SUM(C514:J514)</f>
        <v>340</v>
      </c>
    </row>
    <row r="515" spans="1:14" x14ac:dyDescent="0.25">
      <c r="A515" s="126">
        <v>44968</v>
      </c>
      <c r="B515" s="105" t="s">
        <v>206</v>
      </c>
      <c r="C515" s="189">
        <v>13</v>
      </c>
      <c r="D515" s="188">
        <v>131</v>
      </c>
      <c r="E515" s="188">
        <v>269</v>
      </c>
      <c r="F515" s="188">
        <v>291</v>
      </c>
      <c r="G515" s="190" t="s">
        <v>9</v>
      </c>
      <c r="H515" s="188" t="s">
        <v>9</v>
      </c>
      <c r="I515" s="188">
        <v>15</v>
      </c>
      <c r="J515" s="188" t="s">
        <v>9</v>
      </c>
      <c r="K515" s="188" t="s">
        <v>9</v>
      </c>
      <c r="L515" s="188"/>
      <c r="M515" s="188"/>
      <c r="N515" s="189">
        <f t="shared" ref="N515:N522" si="22">SUM(C515:I515)</f>
        <v>719</v>
      </c>
    </row>
    <row r="516" spans="1:14" x14ac:dyDescent="0.25">
      <c r="A516" s="126">
        <v>44969</v>
      </c>
      <c r="B516" s="105" t="s">
        <v>36</v>
      </c>
      <c r="C516" s="189" t="s">
        <v>9</v>
      </c>
      <c r="D516" s="188" t="s">
        <v>9</v>
      </c>
      <c r="E516" s="188">
        <v>47</v>
      </c>
      <c r="F516" s="188" t="s">
        <v>9</v>
      </c>
      <c r="G516" s="190" t="s">
        <v>9</v>
      </c>
      <c r="H516" s="188" t="s">
        <v>9</v>
      </c>
      <c r="I516" s="188" t="s">
        <v>9</v>
      </c>
      <c r="J516" s="188" t="s">
        <v>9</v>
      </c>
      <c r="K516" s="188" t="s">
        <v>9</v>
      </c>
      <c r="L516" s="188"/>
      <c r="M516" s="188"/>
      <c r="N516" s="189">
        <f t="shared" si="22"/>
        <v>47</v>
      </c>
    </row>
    <row r="517" spans="1:14" x14ac:dyDescent="0.25">
      <c r="A517" s="126">
        <v>44970</v>
      </c>
      <c r="B517" s="105" t="s">
        <v>37</v>
      </c>
      <c r="C517" s="189" t="s">
        <v>9</v>
      </c>
      <c r="D517" s="188" t="s">
        <v>9</v>
      </c>
      <c r="E517" s="188">
        <v>3</v>
      </c>
      <c r="F517" s="188" t="s">
        <v>9</v>
      </c>
      <c r="G517" s="190" t="s">
        <v>9</v>
      </c>
      <c r="H517" s="188" t="s">
        <v>9</v>
      </c>
      <c r="I517" s="188" t="s">
        <v>9</v>
      </c>
      <c r="J517" s="188" t="s">
        <v>9</v>
      </c>
      <c r="K517" s="188" t="s">
        <v>9</v>
      </c>
      <c r="L517" s="188"/>
      <c r="M517" s="188"/>
      <c r="N517" s="189">
        <f t="shared" si="22"/>
        <v>3</v>
      </c>
    </row>
    <row r="518" spans="1:14" x14ac:dyDescent="0.25">
      <c r="A518" s="126">
        <v>44972</v>
      </c>
      <c r="B518" s="105" t="s">
        <v>39</v>
      </c>
      <c r="C518" s="189" t="s">
        <v>9</v>
      </c>
      <c r="D518" s="188" t="s">
        <v>9</v>
      </c>
      <c r="E518" s="188">
        <v>1</v>
      </c>
      <c r="F518" s="188" t="s">
        <v>9</v>
      </c>
      <c r="G518" s="190" t="s">
        <v>9</v>
      </c>
      <c r="H518" s="188" t="s">
        <v>9</v>
      </c>
      <c r="I518" s="188" t="s">
        <v>9</v>
      </c>
      <c r="J518" s="188" t="s">
        <v>9</v>
      </c>
      <c r="K518" s="188" t="s">
        <v>9</v>
      </c>
      <c r="L518" s="188"/>
      <c r="M518" s="188"/>
      <c r="N518" s="189">
        <f t="shared" si="22"/>
        <v>1</v>
      </c>
    </row>
    <row r="519" spans="1:14" x14ac:dyDescent="0.25">
      <c r="A519" s="126">
        <v>44973</v>
      </c>
      <c r="B519" s="105" t="s">
        <v>43</v>
      </c>
      <c r="C519" s="189" t="s">
        <v>9</v>
      </c>
      <c r="D519" s="188">
        <v>589</v>
      </c>
      <c r="E519" s="204">
        <v>51</v>
      </c>
      <c r="F519" s="188" t="s">
        <v>9</v>
      </c>
      <c r="G519" s="190" t="s">
        <v>9</v>
      </c>
      <c r="H519" s="188" t="s">
        <v>9</v>
      </c>
      <c r="I519" s="188" t="s">
        <v>9</v>
      </c>
      <c r="J519" s="188" t="s">
        <v>9</v>
      </c>
      <c r="K519" s="188" t="s">
        <v>9</v>
      </c>
      <c r="L519" s="188"/>
      <c r="M519" s="188"/>
      <c r="N519" s="189">
        <f t="shared" si="22"/>
        <v>640</v>
      </c>
    </row>
    <row r="520" spans="1:14" x14ac:dyDescent="0.25">
      <c r="A520" s="126">
        <v>44974</v>
      </c>
      <c r="B520" s="105" t="s">
        <v>40</v>
      </c>
      <c r="C520" s="189">
        <v>1</v>
      </c>
      <c r="D520" s="188" t="s">
        <v>9</v>
      </c>
      <c r="E520" s="188">
        <v>4</v>
      </c>
      <c r="F520" s="188" t="s">
        <v>9</v>
      </c>
      <c r="G520" s="190" t="s">
        <v>9</v>
      </c>
      <c r="H520" s="188" t="s">
        <v>9</v>
      </c>
      <c r="I520" s="188">
        <v>4</v>
      </c>
      <c r="J520" s="188" t="s">
        <v>9</v>
      </c>
      <c r="K520" s="188" t="s">
        <v>9</v>
      </c>
      <c r="L520" s="188"/>
      <c r="M520" s="188"/>
      <c r="N520" s="189">
        <f t="shared" si="22"/>
        <v>9</v>
      </c>
    </row>
    <row r="521" spans="1:14" x14ac:dyDescent="0.25">
      <c r="A521" s="126">
        <v>44975</v>
      </c>
      <c r="B521" s="105" t="s">
        <v>44</v>
      </c>
      <c r="C521" s="189" t="s">
        <v>9</v>
      </c>
      <c r="D521" s="188">
        <v>6</v>
      </c>
      <c r="E521" s="188">
        <v>2</v>
      </c>
      <c r="F521" s="188">
        <v>1</v>
      </c>
      <c r="G521" s="190" t="s">
        <v>9</v>
      </c>
      <c r="H521" s="188" t="s">
        <v>9</v>
      </c>
      <c r="I521" s="188" t="s">
        <v>9</v>
      </c>
      <c r="J521" s="188" t="s">
        <v>9</v>
      </c>
      <c r="K521" s="188" t="s">
        <v>9</v>
      </c>
      <c r="L521" s="188"/>
      <c r="M521" s="188"/>
      <c r="N521" s="189">
        <f t="shared" si="22"/>
        <v>9</v>
      </c>
    </row>
    <row r="522" spans="1:14" x14ac:dyDescent="0.25">
      <c r="A522" s="126">
        <v>44976</v>
      </c>
      <c r="B522" s="105" t="s">
        <v>41</v>
      </c>
      <c r="C522" s="189">
        <v>215</v>
      </c>
      <c r="D522" s="188" t="s">
        <v>9</v>
      </c>
      <c r="E522" s="188">
        <v>0</v>
      </c>
      <c r="F522" s="188">
        <v>16</v>
      </c>
      <c r="G522" s="190" t="s">
        <v>9</v>
      </c>
      <c r="H522" s="188" t="s">
        <v>9</v>
      </c>
      <c r="I522" s="188">
        <v>74</v>
      </c>
      <c r="J522" s="188" t="s">
        <v>9</v>
      </c>
      <c r="K522" s="188" t="s">
        <v>9</v>
      </c>
      <c r="L522" s="188"/>
      <c r="M522" s="188"/>
      <c r="N522" s="189">
        <f t="shared" si="22"/>
        <v>305</v>
      </c>
    </row>
    <row r="523" spans="1:14" x14ac:dyDescent="0.25">
      <c r="A523" s="127">
        <v>44977</v>
      </c>
      <c r="B523" s="122" t="s">
        <v>42</v>
      </c>
      <c r="C523" s="199">
        <f>SUM(C505:C522)</f>
        <v>1280</v>
      </c>
      <c r="D523" s="199">
        <f>SUM(D505:D522)</f>
        <v>2002</v>
      </c>
      <c r="E523" s="199">
        <f>SUM(E505:E522)</f>
        <v>2769</v>
      </c>
      <c r="F523" s="199">
        <f>SUM(F505:F522)</f>
        <v>838</v>
      </c>
      <c r="G523" s="197" t="s">
        <v>9</v>
      </c>
      <c r="H523" s="199">
        <f>SUM(H505:H522)</f>
        <v>53</v>
      </c>
      <c r="I523" s="199">
        <f>SUM(I505:I522)</f>
        <v>228</v>
      </c>
      <c r="J523" s="286">
        <v>643</v>
      </c>
      <c r="K523" s="191">
        <f>+K505</f>
        <v>432</v>
      </c>
      <c r="L523" s="286"/>
      <c r="M523" s="286"/>
      <c r="N523" s="209">
        <f>+SUM(C523:I523)</f>
        <v>7170</v>
      </c>
    </row>
    <row r="524" spans="1:14" x14ac:dyDescent="0.25">
      <c r="A524" s="126">
        <v>44986</v>
      </c>
      <c r="B524" s="105" t="s">
        <v>26</v>
      </c>
      <c r="C524" s="179">
        <v>408</v>
      </c>
      <c r="D524" s="193">
        <v>1091</v>
      </c>
      <c r="E524" s="192">
        <v>859</v>
      </c>
      <c r="F524" s="192">
        <v>104</v>
      </c>
      <c r="G524" s="190" t="s">
        <v>9</v>
      </c>
      <c r="H524" s="192">
        <v>9</v>
      </c>
      <c r="I524" s="192">
        <v>23</v>
      </c>
      <c r="J524" s="206" t="s">
        <v>9</v>
      </c>
      <c r="K524" s="192">
        <v>285</v>
      </c>
      <c r="L524" s="192"/>
      <c r="M524" s="192"/>
      <c r="N524" s="193">
        <v>2485</v>
      </c>
    </row>
    <row r="525" spans="1:14" x14ac:dyDescent="0.25">
      <c r="A525" s="126">
        <v>44987</v>
      </c>
      <c r="B525" s="105" t="s">
        <v>27</v>
      </c>
      <c r="C525" s="184">
        <v>263</v>
      </c>
      <c r="D525" s="184">
        <v>600</v>
      </c>
      <c r="E525" s="212">
        <v>1087</v>
      </c>
      <c r="F525" s="180">
        <v>620</v>
      </c>
      <c r="G525" s="190" t="s">
        <v>9</v>
      </c>
      <c r="H525" s="180">
        <v>50</v>
      </c>
      <c r="I525" s="180">
        <v>101</v>
      </c>
      <c r="J525" s="206" t="s">
        <v>9</v>
      </c>
      <c r="K525" s="188" t="s">
        <v>9</v>
      </c>
      <c r="L525" s="180"/>
      <c r="M525" s="180"/>
      <c r="N525" s="193">
        <v>2671</v>
      </c>
    </row>
    <row r="526" spans="1:14" x14ac:dyDescent="0.25">
      <c r="A526" s="126">
        <v>44988</v>
      </c>
      <c r="B526" s="105" t="s">
        <v>28</v>
      </c>
      <c r="C526" s="184">
        <v>21</v>
      </c>
      <c r="D526" s="184">
        <v>49</v>
      </c>
      <c r="E526" s="180">
        <v>88</v>
      </c>
      <c r="F526" s="180">
        <v>1</v>
      </c>
      <c r="G526" s="190" t="s">
        <v>9</v>
      </c>
      <c r="H526" s="187" t="s">
        <v>9</v>
      </c>
      <c r="I526" s="180">
        <v>1</v>
      </c>
      <c r="J526" s="206" t="s">
        <v>9</v>
      </c>
      <c r="K526" s="188" t="s">
        <v>9</v>
      </c>
      <c r="L526" s="180"/>
      <c r="M526" s="180"/>
      <c r="N526" s="179">
        <v>160</v>
      </c>
    </row>
    <row r="527" spans="1:14" x14ac:dyDescent="0.25">
      <c r="A527" s="126">
        <v>44989</v>
      </c>
      <c r="B527" s="105" t="s">
        <v>29</v>
      </c>
      <c r="C527" s="184">
        <v>24</v>
      </c>
      <c r="D527" s="184">
        <v>46</v>
      </c>
      <c r="E527" s="180">
        <v>19</v>
      </c>
      <c r="F527" s="180">
        <v>1</v>
      </c>
      <c r="G527" s="190" t="s">
        <v>9</v>
      </c>
      <c r="H527" s="180">
        <v>1</v>
      </c>
      <c r="I527" s="187" t="s">
        <v>9</v>
      </c>
      <c r="J527" s="206" t="s">
        <v>9</v>
      </c>
      <c r="K527" s="188" t="s">
        <v>9</v>
      </c>
      <c r="L527" s="187"/>
      <c r="M527" s="187"/>
      <c r="N527" s="179">
        <v>90</v>
      </c>
    </row>
    <row r="528" spans="1:14" x14ac:dyDescent="0.25">
      <c r="A528" s="126">
        <v>44990</v>
      </c>
      <c r="B528" s="105" t="s">
        <v>30</v>
      </c>
      <c r="C528" s="184">
        <v>36</v>
      </c>
      <c r="D528" s="184">
        <v>204</v>
      </c>
      <c r="E528" s="187" t="s">
        <v>9</v>
      </c>
      <c r="F528" s="187" t="s">
        <v>9</v>
      </c>
      <c r="G528" s="190" t="s">
        <v>9</v>
      </c>
      <c r="H528" s="180">
        <v>2</v>
      </c>
      <c r="I528" s="180">
        <v>16</v>
      </c>
      <c r="J528" s="206" t="s">
        <v>9</v>
      </c>
      <c r="K528" s="188" t="s">
        <v>9</v>
      </c>
      <c r="L528" s="180"/>
      <c r="M528" s="180"/>
      <c r="N528" s="179">
        <v>256</v>
      </c>
    </row>
    <row r="529" spans="1:14" x14ac:dyDescent="0.25">
      <c r="A529" s="126">
        <v>44991</v>
      </c>
      <c r="B529" s="105" t="s">
        <v>31</v>
      </c>
      <c r="C529" s="184">
        <v>9</v>
      </c>
      <c r="D529" s="184">
        <v>57</v>
      </c>
      <c r="E529" s="180">
        <v>35</v>
      </c>
      <c r="F529" s="180">
        <v>10</v>
      </c>
      <c r="G529" s="190" t="s">
        <v>9</v>
      </c>
      <c r="H529" s="180">
        <v>3</v>
      </c>
      <c r="I529" s="180">
        <v>2</v>
      </c>
      <c r="J529" s="206" t="s">
        <v>9</v>
      </c>
      <c r="K529" s="180">
        <v>24</v>
      </c>
      <c r="L529" s="180"/>
      <c r="M529" s="180"/>
      <c r="N529" s="179">
        <v>113</v>
      </c>
    </row>
    <row r="530" spans="1:14" x14ac:dyDescent="0.25">
      <c r="A530" s="126">
        <v>44992</v>
      </c>
      <c r="B530" s="105" t="s">
        <v>32</v>
      </c>
      <c r="C530" s="184">
        <v>151</v>
      </c>
      <c r="D530" s="196" t="s">
        <v>9</v>
      </c>
      <c r="E530" s="196" t="s">
        <v>9</v>
      </c>
      <c r="F530" s="196" t="s">
        <v>9</v>
      </c>
      <c r="G530" s="190" t="s">
        <v>9</v>
      </c>
      <c r="H530" s="190" t="s">
        <v>9</v>
      </c>
      <c r="I530" s="190" t="s">
        <v>9</v>
      </c>
      <c r="J530" s="206" t="s">
        <v>9</v>
      </c>
      <c r="K530" s="188" t="s">
        <v>9</v>
      </c>
      <c r="L530" s="190"/>
      <c r="M530" s="190"/>
      <c r="N530" s="135">
        <f>SUM(C530:I530)</f>
        <v>151</v>
      </c>
    </row>
    <row r="531" spans="1:14" x14ac:dyDescent="0.25">
      <c r="A531" s="126">
        <v>44993</v>
      </c>
      <c r="B531" s="105" t="s">
        <v>33</v>
      </c>
      <c r="C531" s="184">
        <v>43</v>
      </c>
      <c r="D531" s="184">
        <v>106</v>
      </c>
      <c r="E531" s="180">
        <v>190</v>
      </c>
      <c r="F531" s="180">
        <v>8</v>
      </c>
      <c r="G531" s="190" t="s">
        <v>9</v>
      </c>
      <c r="H531" s="190" t="s">
        <v>9</v>
      </c>
      <c r="I531" s="190" t="s">
        <v>9</v>
      </c>
      <c r="J531" s="195">
        <v>745</v>
      </c>
      <c r="K531" s="188" t="s">
        <v>9</v>
      </c>
      <c r="L531" s="190"/>
      <c r="M531" s="190"/>
      <c r="N531" s="179">
        <v>347</v>
      </c>
    </row>
    <row r="532" spans="1:14" x14ac:dyDescent="0.25">
      <c r="A532" s="126">
        <v>44994</v>
      </c>
      <c r="B532" s="105" t="s">
        <v>34</v>
      </c>
      <c r="C532" s="184">
        <v>39</v>
      </c>
      <c r="D532" s="184">
        <v>125</v>
      </c>
      <c r="E532" s="180">
        <v>86</v>
      </c>
      <c r="F532" s="180">
        <v>17</v>
      </c>
      <c r="G532" s="190" t="s">
        <v>9</v>
      </c>
      <c r="H532" s="180">
        <v>2</v>
      </c>
      <c r="I532" s="190" t="s">
        <v>9</v>
      </c>
      <c r="J532" s="190" t="s">
        <v>9</v>
      </c>
      <c r="K532" s="188" t="s">
        <v>9</v>
      </c>
      <c r="L532" s="190"/>
      <c r="M532" s="190"/>
      <c r="N532" s="179">
        <v>267</v>
      </c>
    </row>
    <row r="533" spans="1:14" x14ac:dyDescent="0.25">
      <c r="A533" s="126">
        <v>44995</v>
      </c>
      <c r="B533" s="105" t="s">
        <v>35</v>
      </c>
      <c r="C533" s="184">
        <v>120</v>
      </c>
      <c r="D533" s="184">
        <v>119</v>
      </c>
      <c r="E533" s="180">
        <v>142</v>
      </c>
      <c r="F533" s="180">
        <v>14</v>
      </c>
      <c r="G533" s="190" t="s">
        <v>9</v>
      </c>
      <c r="H533" s="190" t="s">
        <v>9</v>
      </c>
      <c r="I533" s="187" t="s">
        <v>9</v>
      </c>
      <c r="J533" s="190" t="s">
        <v>9</v>
      </c>
      <c r="K533" s="180">
        <v>134</v>
      </c>
      <c r="L533" s="187"/>
      <c r="M533" s="187"/>
      <c r="N533" s="179">
        <v>395</v>
      </c>
    </row>
    <row r="534" spans="1:14" x14ac:dyDescent="0.25">
      <c r="A534" s="126">
        <v>44996</v>
      </c>
      <c r="B534" s="105" t="s">
        <v>206</v>
      </c>
      <c r="C534" s="184">
        <v>12</v>
      </c>
      <c r="D534" s="184">
        <v>163</v>
      </c>
      <c r="E534" s="180">
        <v>334</v>
      </c>
      <c r="F534" s="180">
        <v>405</v>
      </c>
      <c r="G534" s="190" t="s">
        <v>9</v>
      </c>
      <c r="H534" s="190" t="s">
        <v>9</v>
      </c>
      <c r="I534" s="180">
        <v>14</v>
      </c>
      <c r="J534" s="190" t="s">
        <v>9</v>
      </c>
      <c r="K534" s="188" t="s">
        <v>9</v>
      </c>
      <c r="L534" s="180"/>
      <c r="M534" s="180"/>
      <c r="N534" s="179">
        <v>928</v>
      </c>
    </row>
    <row r="535" spans="1:14" x14ac:dyDescent="0.25">
      <c r="A535" s="126">
        <v>44997</v>
      </c>
      <c r="B535" s="105" t="s">
        <v>36</v>
      </c>
      <c r="C535" s="183" t="s">
        <v>9</v>
      </c>
      <c r="D535" s="183" t="s">
        <v>9</v>
      </c>
      <c r="E535" s="180">
        <v>85</v>
      </c>
      <c r="F535" s="190" t="s">
        <v>9</v>
      </c>
      <c r="G535" s="190" t="s">
        <v>9</v>
      </c>
      <c r="H535" s="190" t="s">
        <v>9</v>
      </c>
      <c r="I535" s="190" t="s">
        <v>9</v>
      </c>
      <c r="J535" s="190" t="s">
        <v>9</v>
      </c>
      <c r="K535" s="188" t="s">
        <v>9</v>
      </c>
      <c r="L535" s="190"/>
      <c r="M535" s="190"/>
      <c r="N535" s="179">
        <v>97</v>
      </c>
    </row>
    <row r="536" spans="1:14" x14ac:dyDescent="0.25">
      <c r="A536" s="126">
        <v>44998</v>
      </c>
      <c r="B536" s="105" t="s">
        <v>37</v>
      </c>
      <c r="C536" s="183" t="s">
        <v>9</v>
      </c>
      <c r="D536" s="183" t="s">
        <v>9</v>
      </c>
      <c r="E536" s="180">
        <v>4</v>
      </c>
      <c r="F536" s="190" t="s">
        <v>9</v>
      </c>
      <c r="G536" s="190" t="s">
        <v>9</v>
      </c>
      <c r="H536" s="190" t="s">
        <v>9</v>
      </c>
      <c r="I536" s="190" t="s">
        <v>9</v>
      </c>
      <c r="J536" s="190" t="s">
        <v>9</v>
      </c>
      <c r="K536" s="188" t="s">
        <v>9</v>
      </c>
      <c r="L536" s="190"/>
      <c r="M536" s="190"/>
      <c r="N536" s="179">
        <v>4</v>
      </c>
    </row>
    <row r="537" spans="1:14" x14ac:dyDescent="0.25">
      <c r="A537" s="126">
        <v>45000</v>
      </c>
      <c r="B537" s="105" t="s">
        <v>39</v>
      </c>
      <c r="C537" s="183" t="s">
        <v>9</v>
      </c>
      <c r="D537" s="183" t="s">
        <v>9</v>
      </c>
      <c r="E537" s="187" t="s">
        <v>9</v>
      </c>
      <c r="F537" s="190" t="s">
        <v>9</v>
      </c>
      <c r="G537" s="190" t="s">
        <v>9</v>
      </c>
      <c r="H537" s="190" t="s">
        <v>9</v>
      </c>
      <c r="I537" s="187">
        <v>3</v>
      </c>
      <c r="J537" s="190" t="s">
        <v>9</v>
      </c>
      <c r="K537" s="188" t="s">
        <v>9</v>
      </c>
      <c r="L537" s="187"/>
      <c r="M537" s="187"/>
      <c r="N537" s="179">
        <v>3</v>
      </c>
    </row>
    <row r="538" spans="1:14" x14ac:dyDescent="0.25">
      <c r="A538" s="126">
        <v>45001</v>
      </c>
      <c r="B538" s="105" t="s">
        <v>43</v>
      </c>
      <c r="C538" s="183" t="s">
        <v>9</v>
      </c>
      <c r="D538" s="184">
        <v>25</v>
      </c>
      <c r="E538" s="187" t="s">
        <v>9</v>
      </c>
      <c r="F538" s="180">
        <v>3</v>
      </c>
      <c r="G538" s="190" t="s">
        <v>9</v>
      </c>
      <c r="H538" s="190" t="s">
        <v>9</v>
      </c>
      <c r="I538" s="180">
        <v>1</v>
      </c>
      <c r="J538" s="190" t="s">
        <v>9</v>
      </c>
      <c r="K538" s="188" t="s">
        <v>9</v>
      </c>
      <c r="L538" s="180"/>
      <c r="M538" s="180"/>
      <c r="N538" s="179">
        <v>29</v>
      </c>
    </row>
    <row r="539" spans="1:14" x14ac:dyDescent="0.25">
      <c r="A539" s="126">
        <v>45002</v>
      </c>
      <c r="B539" s="105" t="s">
        <v>40</v>
      </c>
      <c r="C539" s="183" t="s">
        <v>9</v>
      </c>
      <c r="D539" s="183" t="s">
        <v>9</v>
      </c>
      <c r="E539" s="180">
        <v>3</v>
      </c>
      <c r="F539" s="180">
        <v>1</v>
      </c>
      <c r="G539" s="190" t="s">
        <v>9</v>
      </c>
      <c r="H539" s="190" t="s">
        <v>9</v>
      </c>
      <c r="I539" s="180">
        <v>1</v>
      </c>
      <c r="J539" s="190" t="s">
        <v>9</v>
      </c>
      <c r="K539" s="188" t="s">
        <v>9</v>
      </c>
      <c r="L539" s="180"/>
      <c r="M539" s="180"/>
      <c r="N539" s="179">
        <v>5</v>
      </c>
    </row>
    <row r="540" spans="1:14" x14ac:dyDescent="0.25">
      <c r="A540" s="126">
        <v>45003</v>
      </c>
      <c r="B540" s="105" t="s">
        <v>44</v>
      </c>
      <c r="C540" s="183" t="s">
        <v>9</v>
      </c>
      <c r="D540" s="184">
        <v>10</v>
      </c>
      <c r="E540" s="187" t="s">
        <v>9</v>
      </c>
      <c r="F540" s="180">
        <v>11</v>
      </c>
      <c r="G540" s="190" t="s">
        <v>9</v>
      </c>
      <c r="H540" s="190" t="s">
        <v>9</v>
      </c>
      <c r="I540" s="187" t="s">
        <v>9</v>
      </c>
      <c r="J540" s="190" t="s">
        <v>9</v>
      </c>
      <c r="K540" s="188" t="s">
        <v>9</v>
      </c>
      <c r="L540" s="187"/>
      <c r="M540" s="187"/>
      <c r="N540" s="179">
        <v>121</v>
      </c>
    </row>
    <row r="541" spans="1:14" x14ac:dyDescent="0.25">
      <c r="A541" s="126">
        <v>45004</v>
      </c>
      <c r="B541" s="105" t="s">
        <v>41</v>
      </c>
      <c r="C541" s="184">
        <v>249</v>
      </c>
      <c r="D541" s="184">
        <v>55</v>
      </c>
      <c r="E541" s="180">
        <v>264</v>
      </c>
      <c r="F541" s="180">
        <v>105</v>
      </c>
      <c r="G541" s="190" t="s">
        <v>9</v>
      </c>
      <c r="H541" s="180">
        <v>2</v>
      </c>
      <c r="I541" s="180">
        <v>117</v>
      </c>
      <c r="J541" s="190" t="s">
        <v>9</v>
      </c>
      <c r="K541" s="188" t="s">
        <v>9</v>
      </c>
      <c r="L541" s="180"/>
      <c r="M541" s="180"/>
      <c r="N541" s="179">
        <v>941</v>
      </c>
    </row>
    <row r="542" spans="1:14" x14ac:dyDescent="0.25">
      <c r="A542" s="210">
        <v>45005</v>
      </c>
      <c r="B542" s="211" t="s">
        <v>42</v>
      </c>
      <c r="C542" s="191">
        <f>SUM(C524:C541)</f>
        <v>1375</v>
      </c>
      <c r="D542" s="191">
        <f>SUM(D524:D541)</f>
        <v>2650</v>
      </c>
      <c r="E542" s="191">
        <f>SUM(E524:E541)</f>
        <v>3196</v>
      </c>
      <c r="F542" s="191">
        <f>SUM(F524:F541)</f>
        <v>1300</v>
      </c>
      <c r="G542" s="197" t="s">
        <v>9</v>
      </c>
      <c r="H542" s="191">
        <f>SUM(H524:H541)</f>
        <v>69</v>
      </c>
      <c r="I542" s="191">
        <f>SUM(I524:I541)</f>
        <v>279</v>
      </c>
      <c r="J542" s="208">
        <v>745</v>
      </c>
      <c r="K542" s="191">
        <f>+K524</f>
        <v>285</v>
      </c>
      <c r="L542" s="208"/>
      <c r="M542" s="208"/>
      <c r="N542" s="208">
        <f t="shared" ref="N542:N561" si="23">+SUM(C542:I542)</f>
        <v>8869</v>
      </c>
    </row>
    <row r="543" spans="1:14" x14ac:dyDescent="0.25">
      <c r="A543" s="318" t="s">
        <v>11</v>
      </c>
      <c r="B543" s="319"/>
      <c r="C543" s="278">
        <v>4130</v>
      </c>
      <c r="D543" s="278">
        <v>6513</v>
      </c>
      <c r="E543" s="282">
        <v>9077</v>
      </c>
      <c r="F543" s="282">
        <v>2841</v>
      </c>
      <c r="G543" s="282" t="s">
        <v>9</v>
      </c>
      <c r="H543" s="278">
        <f>+SUM(H504+H523+H542)</f>
        <v>150</v>
      </c>
      <c r="I543" s="284">
        <v>830</v>
      </c>
      <c r="J543" s="285">
        <f>+J542+J523+J504</f>
        <v>2174</v>
      </c>
      <c r="K543" s="282">
        <f>+K542+K523+K504</f>
        <v>1270</v>
      </c>
      <c r="L543" s="284"/>
      <c r="M543" s="284"/>
      <c r="N543" s="253">
        <f t="shared" si="23"/>
        <v>23541</v>
      </c>
    </row>
    <row r="544" spans="1:14" x14ac:dyDescent="0.25">
      <c r="A544" s="126">
        <v>45017</v>
      </c>
      <c r="B544" s="105" t="s">
        <v>26</v>
      </c>
      <c r="C544" s="179">
        <v>275</v>
      </c>
      <c r="D544" s="179">
        <v>657</v>
      </c>
      <c r="E544" s="192">
        <v>555</v>
      </c>
      <c r="F544" s="192">
        <v>62</v>
      </c>
      <c r="G544" s="190" t="s">
        <v>9</v>
      </c>
      <c r="H544" s="192">
        <v>22</v>
      </c>
      <c r="I544" s="192">
        <v>23</v>
      </c>
      <c r="J544" s="206" t="s">
        <v>9</v>
      </c>
      <c r="K544" s="192">
        <v>379</v>
      </c>
      <c r="L544" s="192"/>
      <c r="M544" s="192"/>
      <c r="N544" s="193">
        <f t="shared" si="23"/>
        <v>1594</v>
      </c>
    </row>
    <row r="545" spans="1:14" x14ac:dyDescent="0.25">
      <c r="A545" s="126">
        <v>45018</v>
      </c>
      <c r="B545" s="105" t="s">
        <v>27</v>
      </c>
      <c r="C545" s="184">
        <v>259</v>
      </c>
      <c r="D545" s="184">
        <v>423</v>
      </c>
      <c r="E545" s="180">
        <v>830</v>
      </c>
      <c r="F545" s="180">
        <v>384</v>
      </c>
      <c r="G545" s="190" t="s">
        <v>9</v>
      </c>
      <c r="H545" s="180">
        <v>20</v>
      </c>
      <c r="I545" s="180">
        <v>107</v>
      </c>
      <c r="J545" s="206" t="s">
        <v>9</v>
      </c>
      <c r="K545" s="188" t="s">
        <v>9</v>
      </c>
      <c r="L545" s="180"/>
      <c r="M545" s="180"/>
      <c r="N545" s="193">
        <f t="shared" si="23"/>
        <v>2023</v>
      </c>
    </row>
    <row r="546" spans="1:14" x14ac:dyDescent="0.25">
      <c r="A546" s="126">
        <v>45019</v>
      </c>
      <c r="B546" s="105" t="s">
        <v>28</v>
      </c>
      <c r="C546" s="184">
        <v>9</v>
      </c>
      <c r="D546" s="184">
        <v>32</v>
      </c>
      <c r="E546" s="180">
        <v>50</v>
      </c>
      <c r="F546" s="180">
        <v>2</v>
      </c>
      <c r="G546" s="190" t="s">
        <v>9</v>
      </c>
      <c r="H546" s="187" t="s">
        <v>9</v>
      </c>
      <c r="I546" s="183" t="s">
        <v>9</v>
      </c>
      <c r="J546" s="206" t="s">
        <v>9</v>
      </c>
      <c r="K546" s="188" t="s">
        <v>9</v>
      </c>
      <c r="L546" s="183"/>
      <c r="M546" s="183"/>
      <c r="N546" s="193">
        <f t="shared" si="23"/>
        <v>93</v>
      </c>
    </row>
    <row r="547" spans="1:14" x14ac:dyDescent="0.25">
      <c r="A547" s="126">
        <v>45020</v>
      </c>
      <c r="B547" s="105" t="s">
        <v>29</v>
      </c>
      <c r="C547" s="184">
        <v>15</v>
      </c>
      <c r="D547" s="184">
        <v>41</v>
      </c>
      <c r="E547" s="180">
        <v>9</v>
      </c>
      <c r="F547" s="183" t="s">
        <v>9</v>
      </c>
      <c r="G547" s="190" t="s">
        <v>9</v>
      </c>
      <c r="H547" s="183" t="s">
        <v>9</v>
      </c>
      <c r="I547" s="183" t="s">
        <v>9</v>
      </c>
      <c r="J547" s="206" t="s">
        <v>9</v>
      </c>
      <c r="K547" s="188" t="s">
        <v>9</v>
      </c>
      <c r="L547" s="183"/>
      <c r="M547" s="183"/>
      <c r="N547" s="193">
        <f t="shared" si="23"/>
        <v>65</v>
      </c>
    </row>
    <row r="548" spans="1:14" x14ac:dyDescent="0.25">
      <c r="A548" s="126">
        <v>45021</v>
      </c>
      <c r="B548" s="105" t="s">
        <v>30</v>
      </c>
      <c r="C548" s="184">
        <v>122</v>
      </c>
      <c r="D548" s="184">
        <v>64</v>
      </c>
      <c r="E548" s="180">
        <v>157</v>
      </c>
      <c r="F548" s="180">
        <v>37</v>
      </c>
      <c r="G548" s="190" t="s">
        <v>9</v>
      </c>
      <c r="H548" s="183" t="s">
        <v>9</v>
      </c>
      <c r="I548" s="180">
        <v>5</v>
      </c>
      <c r="J548" s="206" t="s">
        <v>9</v>
      </c>
      <c r="K548" s="188" t="s">
        <v>9</v>
      </c>
      <c r="L548" s="180"/>
      <c r="M548" s="180"/>
      <c r="N548" s="193">
        <f t="shared" si="23"/>
        <v>385</v>
      </c>
    </row>
    <row r="549" spans="1:14" x14ac:dyDescent="0.25">
      <c r="A549" s="126">
        <v>45022</v>
      </c>
      <c r="B549" s="105" t="s">
        <v>31</v>
      </c>
      <c r="C549" s="184">
        <v>6</v>
      </c>
      <c r="D549" s="184">
        <v>33</v>
      </c>
      <c r="E549" s="180">
        <v>27</v>
      </c>
      <c r="F549" s="180">
        <v>5</v>
      </c>
      <c r="G549" s="190" t="s">
        <v>9</v>
      </c>
      <c r="H549" s="180">
        <v>9</v>
      </c>
      <c r="I549" s="180">
        <v>1</v>
      </c>
      <c r="J549" s="206" t="s">
        <v>9</v>
      </c>
      <c r="K549" s="180">
        <v>18</v>
      </c>
      <c r="L549" s="180"/>
      <c r="M549" s="180"/>
      <c r="N549" s="193">
        <f t="shared" si="23"/>
        <v>81</v>
      </c>
    </row>
    <row r="550" spans="1:14" x14ac:dyDescent="0.25">
      <c r="A550" s="126">
        <v>45023</v>
      </c>
      <c r="B550" s="105" t="s">
        <v>32</v>
      </c>
      <c r="C550" s="184">
        <v>100</v>
      </c>
      <c r="D550" s="183" t="s">
        <v>9</v>
      </c>
      <c r="E550" s="183" t="s">
        <v>9</v>
      </c>
      <c r="F550" s="183" t="s">
        <v>9</v>
      </c>
      <c r="G550" s="190" t="s">
        <v>9</v>
      </c>
      <c r="H550" s="183" t="s">
        <v>9</v>
      </c>
      <c r="I550" s="183" t="s">
        <v>9</v>
      </c>
      <c r="J550" s="206" t="s">
        <v>9</v>
      </c>
      <c r="K550" s="188" t="s">
        <v>9</v>
      </c>
      <c r="L550" s="183"/>
      <c r="M550" s="183"/>
      <c r="N550" s="193">
        <f t="shared" si="23"/>
        <v>100</v>
      </c>
    </row>
    <row r="551" spans="1:14" x14ac:dyDescent="0.25">
      <c r="A551" s="126">
        <v>45024</v>
      </c>
      <c r="B551" s="105" t="s">
        <v>33</v>
      </c>
      <c r="C551" s="184">
        <v>31</v>
      </c>
      <c r="D551" s="184">
        <v>62</v>
      </c>
      <c r="E551" s="180">
        <v>165</v>
      </c>
      <c r="F551" s="180">
        <v>9</v>
      </c>
      <c r="G551" s="190" t="s">
        <v>9</v>
      </c>
      <c r="H551" s="183" t="s">
        <v>9</v>
      </c>
      <c r="I551" s="180">
        <v>3</v>
      </c>
      <c r="J551" s="180">
        <v>576</v>
      </c>
      <c r="K551" s="188" t="s">
        <v>9</v>
      </c>
      <c r="L551" s="180"/>
      <c r="M551" s="180"/>
      <c r="N551" s="193">
        <f t="shared" si="23"/>
        <v>270</v>
      </c>
    </row>
    <row r="552" spans="1:14" x14ac:dyDescent="0.25">
      <c r="A552" s="126">
        <v>45025</v>
      </c>
      <c r="B552" s="105" t="s">
        <v>34</v>
      </c>
      <c r="C552" s="184">
        <v>30</v>
      </c>
      <c r="D552" s="184">
        <v>71</v>
      </c>
      <c r="E552" s="180">
        <v>54</v>
      </c>
      <c r="F552" s="180">
        <v>6</v>
      </c>
      <c r="G552" s="190" t="s">
        <v>9</v>
      </c>
      <c r="H552" s="183" t="s">
        <v>9</v>
      </c>
      <c r="I552" s="183" t="s">
        <v>9</v>
      </c>
      <c r="J552" s="183" t="s">
        <v>9</v>
      </c>
      <c r="K552" s="188" t="s">
        <v>9</v>
      </c>
      <c r="L552" s="183"/>
      <c r="M552" s="183"/>
      <c r="N552" s="193">
        <f t="shared" si="23"/>
        <v>161</v>
      </c>
    </row>
    <row r="553" spans="1:14" x14ac:dyDescent="0.25">
      <c r="A553" s="126">
        <v>45026</v>
      </c>
      <c r="B553" s="105" t="s">
        <v>35</v>
      </c>
      <c r="C553" s="184">
        <v>86</v>
      </c>
      <c r="D553" s="184">
        <v>110</v>
      </c>
      <c r="E553" s="180">
        <v>86</v>
      </c>
      <c r="F553" s="180">
        <v>6</v>
      </c>
      <c r="G553" s="190" t="s">
        <v>9</v>
      </c>
      <c r="H553" s="180">
        <v>2</v>
      </c>
      <c r="I553" s="180">
        <v>3</v>
      </c>
      <c r="J553" s="183" t="s">
        <v>9</v>
      </c>
      <c r="K553" s="180">
        <v>103</v>
      </c>
      <c r="L553" s="180"/>
      <c r="M553" s="180"/>
      <c r="N553" s="193">
        <f t="shared" si="23"/>
        <v>293</v>
      </c>
    </row>
    <row r="554" spans="1:14" x14ac:dyDescent="0.25">
      <c r="A554" s="126">
        <v>45027</v>
      </c>
      <c r="B554" s="105" t="s">
        <v>206</v>
      </c>
      <c r="C554" s="184">
        <v>5</v>
      </c>
      <c r="D554" s="184">
        <v>150</v>
      </c>
      <c r="E554" s="180">
        <v>238</v>
      </c>
      <c r="F554" s="180">
        <v>212</v>
      </c>
      <c r="G554" s="190" t="s">
        <v>9</v>
      </c>
      <c r="H554" s="180">
        <v>1</v>
      </c>
      <c r="I554" s="180">
        <v>17</v>
      </c>
      <c r="J554" s="183" t="s">
        <v>9</v>
      </c>
      <c r="K554" s="188" t="s">
        <v>9</v>
      </c>
      <c r="L554" s="180"/>
      <c r="M554" s="180"/>
      <c r="N554" s="193">
        <f t="shared" si="23"/>
        <v>623</v>
      </c>
    </row>
    <row r="555" spans="1:14" x14ac:dyDescent="0.25">
      <c r="A555" s="126">
        <v>45028</v>
      </c>
      <c r="B555" s="105" t="s">
        <v>36</v>
      </c>
      <c r="C555" s="183" t="s">
        <v>9</v>
      </c>
      <c r="D555" s="183" t="s">
        <v>9</v>
      </c>
      <c r="E555" s="180">
        <v>50</v>
      </c>
      <c r="F555" s="183" t="s">
        <v>9</v>
      </c>
      <c r="G555" s="190" t="s">
        <v>9</v>
      </c>
      <c r="H555" s="183" t="s">
        <v>9</v>
      </c>
      <c r="I555" s="183" t="s">
        <v>9</v>
      </c>
      <c r="J555" s="183" t="s">
        <v>9</v>
      </c>
      <c r="K555" s="188" t="s">
        <v>9</v>
      </c>
      <c r="L555" s="183"/>
      <c r="M555" s="183"/>
      <c r="N555" s="193">
        <f t="shared" si="23"/>
        <v>50</v>
      </c>
    </row>
    <row r="556" spans="1:14" x14ac:dyDescent="0.25">
      <c r="A556" s="126">
        <v>45029</v>
      </c>
      <c r="B556" s="105" t="s">
        <v>37</v>
      </c>
      <c r="C556" s="183" t="s">
        <v>9</v>
      </c>
      <c r="D556" s="183" t="s">
        <v>9</v>
      </c>
      <c r="E556" s="180">
        <v>6</v>
      </c>
      <c r="F556" s="183" t="s">
        <v>9</v>
      </c>
      <c r="G556" s="190" t="s">
        <v>9</v>
      </c>
      <c r="H556" s="183" t="s">
        <v>9</v>
      </c>
      <c r="I556" s="183" t="s">
        <v>9</v>
      </c>
      <c r="J556" s="183" t="s">
        <v>9</v>
      </c>
      <c r="K556" s="188" t="s">
        <v>9</v>
      </c>
      <c r="L556" s="183"/>
      <c r="M556" s="183"/>
      <c r="N556" s="193">
        <f t="shared" si="23"/>
        <v>6</v>
      </c>
    </row>
    <row r="557" spans="1:14" x14ac:dyDescent="0.25">
      <c r="A557" s="126">
        <v>45030</v>
      </c>
      <c r="B557" s="105" t="s">
        <v>39</v>
      </c>
      <c r="C557" s="183" t="s">
        <v>9</v>
      </c>
      <c r="D557" s="183" t="s">
        <v>9</v>
      </c>
      <c r="E557" s="183" t="s">
        <v>9</v>
      </c>
      <c r="F557" s="183" t="s">
        <v>9</v>
      </c>
      <c r="G557" s="190" t="s">
        <v>9</v>
      </c>
      <c r="H557" s="183" t="s">
        <v>9</v>
      </c>
      <c r="I557" s="180">
        <v>5</v>
      </c>
      <c r="J557" s="183" t="s">
        <v>9</v>
      </c>
      <c r="K557" s="188" t="s">
        <v>9</v>
      </c>
      <c r="L557" s="180"/>
      <c r="M557" s="180"/>
      <c r="N557" s="193">
        <f t="shared" si="23"/>
        <v>5</v>
      </c>
    </row>
    <row r="558" spans="1:14" x14ac:dyDescent="0.25">
      <c r="A558" s="126">
        <v>45031</v>
      </c>
      <c r="B558" s="105" t="s">
        <v>43</v>
      </c>
      <c r="C558" s="183" t="s">
        <v>9</v>
      </c>
      <c r="D558" s="184">
        <v>209</v>
      </c>
      <c r="E558" s="180">
        <v>53</v>
      </c>
      <c r="F558" s="183" t="s">
        <v>9</v>
      </c>
      <c r="G558" s="190" t="s">
        <v>9</v>
      </c>
      <c r="H558" s="183" t="s">
        <v>9</v>
      </c>
      <c r="I558" s="180">
        <v>4</v>
      </c>
      <c r="J558" s="183" t="s">
        <v>9</v>
      </c>
      <c r="K558" s="188" t="s">
        <v>9</v>
      </c>
      <c r="L558" s="180"/>
      <c r="M558" s="180"/>
      <c r="N558" s="193">
        <f t="shared" si="23"/>
        <v>266</v>
      </c>
    </row>
    <row r="559" spans="1:14" x14ac:dyDescent="0.25">
      <c r="A559" s="126">
        <v>45032</v>
      </c>
      <c r="B559" s="105" t="s">
        <v>40</v>
      </c>
      <c r="C559" s="183" t="s">
        <v>9</v>
      </c>
      <c r="D559" s="183" t="s">
        <v>9</v>
      </c>
      <c r="E559" s="180">
        <v>3</v>
      </c>
      <c r="F559" s="183" t="s">
        <v>9</v>
      </c>
      <c r="G559" s="190" t="s">
        <v>9</v>
      </c>
      <c r="H559" s="183" t="s">
        <v>9</v>
      </c>
      <c r="I559" s="183" t="s">
        <v>9</v>
      </c>
      <c r="J559" s="183" t="s">
        <v>9</v>
      </c>
      <c r="K559" s="188" t="s">
        <v>9</v>
      </c>
      <c r="L559" s="183"/>
      <c r="M559" s="183"/>
      <c r="N559" s="193">
        <f t="shared" si="23"/>
        <v>3</v>
      </c>
    </row>
    <row r="560" spans="1:14" x14ac:dyDescent="0.25">
      <c r="A560" s="126">
        <v>45033</v>
      </c>
      <c r="B560" s="105" t="s">
        <v>44</v>
      </c>
      <c r="C560" s="183" t="s">
        <v>9</v>
      </c>
      <c r="D560" s="184">
        <v>7</v>
      </c>
      <c r="E560" s="180">
        <v>1</v>
      </c>
      <c r="F560" s="180">
        <v>2</v>
      </c>
      <c r="G560" s="190" t="s">
        <v>9</v>
      </c>
      <c r="H560" s="183" t="s">
        <v>9</v>
      </c>
      <c r="I560" s="183" t="s">
        <v>9</v>
      </c>
      <c r="J560" s="183" t="s">
        <v>9</v>
      </c>
      <c r="K560" s="188" t="s">
        <v>9</v>
      </c>
      <c r="L560" s="183"/>
      <c r="M560" s="183"/>
      <c r="N560" s="193">
        <f t="shared" si="23"/>
        <v>10</v>
      </c>
    </row>
    <row r="561" spans="1:14" x14ac:dyDescent="0.25">
      <c r="A561" s="126">
        <v>45034</v>
      </c>
      <c r="B561" s="105" t="s">
        <v>41</v>
      </c>
      <c r="C561" s="184">
        <v>64</v>
      </c>
      <c r="D561" s="183" t="s">
        <v>9</v>
      </c>
      <c r="E561" s="183" t="s">
        <v>9</v>
      </c>
      <c r="F561" s="180">
        <v>56</v>
      </c>
      <c r="G561" s="190" t="s">
        <v>9</v>
      </c>
      <c r="H561" s="183" t="s">
        <v>9</v>
      </c>
      <c r="I561" s="180">
        <v>88</v>
      </c>
      <c r="J561" s="183" t="s">
        <v>9</v>
      </c>
      <c r="K561" s="188" t="s">
        <v>9</v>
      </c>
      <c r="L561" s="180"/>
      <c r="M561" s="180"/>
      <c r="N561" s="193">
        <f t="shared" si="23"/>
        <v>208</v>
      </c>
    </row>
    <row r="562" spans="1:14" x14ac:dyDescent="0.25">
      <c r="A562" s="127">
        <v>45036</v>
      </c>
      <c r="B562" s="122" t="s">
        <v>42</v>
      </c>
      <c r="C562" s="191">
        <f>SUM(C544:C561)</f>
        <v>1002</v>
      </c>
      <c r="D562" s="191">
        <f>SUM(D544:D561)</f>
        <v>1859</v>
      </c>
      <c r="E562" s="191">
        <f>SUM(E544:E561)</f>
        <v>2284</v>
      </c>
      <c r="F562" s="191">
        <f>SUM(F544:F561)</f>
        <v>781</v>
      </c>
      <c r="G562" s="191"/>
      <c r="H562" s="191">
        <f>SUM(H544:H561)</f>
        <v>54</v>
      </c>
      <c r="I562" s="191">
        <f>SUM(I544:I561)</f>
        <v>256</v>
      </c>
      <c r="J562" s="208">
        <v>576</v>
      </c>
      <c r="K562" s="191">
        <f>+K544</f>
        <v>379</v>
      </c>
      <c r="L562" s="208"/>
      <c r="M562" s="208"/>
      <c r="N562" s="208">
        <f>+C562+D562+E562+F562+H562+I562</f>
        <v>6236</v>
      </c>
    </row>
    <row r="563" spans="1:14" x14ac:dyDescent="0.25">
      <c r="A563" s="126">
        <v>45047</v>
      </c>
      <c r="B563" s="105" t="s">
        <v>26</v>
      </c>
      <c r="C563" s="179">
        <v>302</v>
      </c>
      <c r="D563" s="179">
        <v>994</v>
      </c>
      <c r="E563" s="192">
        <v>658</v>
      </c>
      <c r="F563" s="192">
        <v>93</v>
      </c>
      <c r="G563" s="190" t="s">
        <v>9</v>
      </c>
      <c r="H563" s="192">
        <v>14</v>
      </c>
      <c r="I563" s="192">
        <v>21</v>
      </c>
      <c r="J563" s="206" t="s">
        <v>9</v>
      </c>
      <c r="K563" s="192">
        <v>357</v>
      </c>
      <c r="L563" s="192"/>
      <c r="M563" s="192"/>
      <c r="N563" s="193">
        <f>SUM(C563:J563)</f>
        <v>2082</v>
      </c>
    </row>
    <row r="564" spans="1:14" x14ac:dyDescent="0.25">
      <c r="A564" s="126">
        <v>45048</v>
      </c>
      <c r="B564" s="105" t="s">
        <v>27</v>
      </c>
      <c r="C564" s="184">
        <v>232</v>
      </c>
      <c r="D564" s="184">
        <v>581</v>
      </c>
      <c r="E564" s="180">
        <v>764</v>
      </c>
      <c r="F564" s="180">
        <v>367</v>
      </c>
      <c r="G564" s="190" t="s">
        <v>9</v>
      </c>
      <c r="H564" s="180">
        <v>28</v>
      </c>
      <c r="I564" s="180">
        <v>129</v>
      </c>
      <c r="J564" s="206" t="s">
        <v>9</v>
      </c>
      <c r="K564" s="188" t="s">
        <v>9</v>
      </c>
      <c r="L564" s="180"/>
      <c r="M564" s="180"/>
      <c r="N564" s="193">
        <f>SUM(C564:I564)</f>
        <v>2101</v>
      </c>
    </row>
    <row r="565" spans="1:14" x14ac:dyDescent="0.25">
      <c r="A565" s="126">
        <v>45049</v>
      </c>
      <c r="B565" s="105" t="s">
        <v>28</v>
      </c>
      <c r="C565" s="184">
        <v>7</v>
      </c>
      <c r="D565" s="184">
        <v>33</v>
      </c>
      <c r="E565" s="180">
        <v>44</v>
      </c>
      <c r="F565" s="180">
        <v>3</v>
      </c>
      <c r="G565" s="190" t="s">
        <v>9</v>
      </c>
      <c r="H565" s="183" t="s">
        <v>9</v>
      </c>
      <c r="I565" s="183" t="s">
        <v>9</v>
      </c>
      <c r="J565" s="206" t="s">
        <v>9</v>
      </c>
      <c r="K565" s="188" t="s">
        <v>9</v>
      </c>
      <c r="L565" s="183"/>
      <c r="M565" s="183"/>
      <c r="N565" s="193">
        <f>SUM(C565:I565)</f>
        <v>87</v>
      </c>
    </row>
    <row r="566" spans="1:14" x14ac:dyDescent="0.25">
      <c r="A566" s="126">
        <v>45050</v>
      </c>
      <c r="B566" s="105" t="s">
        <v>29</v>
      </c>
      <c r="C566" s="184">
        <v>14</v>
      </c>
      <c r="D566" s="184">
        <v>40</v>
      </c>
      <c r="E566" s="180">
        <v>19</v>
      </c>
      <c r="F566" s="183" t="s">
        <v>9</v>
      </c>
      <c r="G566" s="190" t="s">
        <v>9</v>
      </c>
      <c r="H566" s="183" t="s">
        <v>9</v>
      </c>
      <c r="I566" s="183" t="s">
        <v>9</v>
      </c>
      <c r="J566" s="206" t="s">
        <v>9</v>
      </c>
      <c r="K566" s="188" t="s">
        <v>9</v>
      </c>
      <c r="L566" s="183"/>
      <c r="M566" s="183"/>
      <c r="N566" s="193">
        <f>SUM(C566:I566)</f>
        <v>73</v>
      </c>
    </row>
    <row r="567" spans="1:14" x14ac:dyDescent="0.25">
      <c r="A567" s="126">
        <v>45051</v>
      </c>
      <c r="B567" s="105" t="s">
        <v>30</v>
      </c>
      <c r="C567" s="184">
        <v>38</v>
      </c>
      <c r="D567" s="184">
        <v>129</v>
      </c>
      <c r="E567" s="180">
        <v>126</v>
      </c>
      <c r="F567" s="180">
        <v>40</v>
      </c>
      <c r="G567" s="190" t="s">
        <v>9</v>
      </c>
      <c r="H567" s="183" t="s">
        <v>9</v>
      </c>
      <c r="I567" s="180">
        <v>9</v>
      </c>
      <c r="J567" s="206" t="s">
        <v>9</v>
      </c>
      <c r="K567" s="188" t="s">
        <v>9</v>
      </c>
      <c r="L567" s="180"/>
      <c r="M567" s="180"/>
      <c r="N567" s="193">
        <f>SUM(C567:I567)</f>
        <v>342</v>
      </c>
    </row>
    <row r="568" spans="1:14" x14ac:dyDescent="0.25">
      <c r="A568" s="126">
        <v>45052</v>
      </c>
      <c r="B568" s="105" t="s">
        <v>31</v>
      </c>
      <c r="C568" s="184">
        <v>4</v>
      </c>
      <c r="D568" s="184">
        <v>37</v>
      </c>
      <c r="E568" s="180">
        <v>31</v>
      </c>
      <c r="F568" s="180">
        <v>7</v>
      </c>
      <c r="G568" s="190" t="s">
        <v>9</v>
      </c>
      <c r="H568" s="180">
        <v>4</v>
      </c>
      <c r="I568" s="180">
        <v>8</v>
      </c>
      <c r="J568" s="206" t="s">
        <v>9</v>
      </c>
      <c r="K568" s="180">
        <v>22</v>
      </c>
      <c r="L568" s="180"/>
      <c r="M568" s="180"/>
      <c r="N568" s="193">
        <f>SUM(C568:J568)</f>
        <v>91</v>
      </c>
    </row>
    <row r="569" spans="1:14" x14ac:dyDescent="0.25">
      <c r="A569" s="126">
        <v>45053</v>
      </c>
      <c r="B569" s="105" t="s">
        <v>32</v>
      </c>
      <c r="C569" s="184">
        <v>264</v>
      </c>
      <c r="D569" s="183" t="s">
        <v>9</v>
      </c>
      <c r="E569" s="183" t="s">
        <v>9</v>
      </c>
      <c r="F569" s="183" t="s">
        <v>9</v>
      </c>
      <c r="G569" s="190" t="s">
        <v>9</v>
      </c>
      <c r="H569" s="183" t="s">
        <v>9</v>
      </c>
      <c r="I569" s="183" t="s">
        <v>9</v>
      </c>
      <c r="J569" s="206" t="s">
        <v>9</v>
      </c>
      <c r="K569" s="188" t="s">
        <v>9</v>
      </c>
      <c r="L569" s="183"/>
      <c r="M569" s="183"/>
      <c r="N569" s="193">
        <f>SUM(C569:I569)</f>
        <v>264</v>
      </c>
    </row>
    <row r="570" spans="1:14" x14ac:dyDescent="0.25">
      <c r="A570" s="126">
        <v>45054</v>
      </c>
      <c r="B570" s="105" t="s">
        <v>33</v>
      </c>
      <c r="C570" s="184">
        <v>34</v>
      </c>
      <c r="D570" s="184">
        <v>76</v>
      </c>
      <c r="E570" s="180">
        <v>214</v>
      </c>
      <c r="F570" s="180">
        <v>11</v>
      </c>
      <c r="G570" s="190" t="s">
        <v>9</v>
      </c>
      <c r="H570" s="183" t="s">
        <v>9</v>
      </c>
      <c r="I570" s="180">
        <v>2</v>
      </c>
      <c r="J570" s="180">
        <v>665</v>
      </c>
      <c r="K570" s="188" t="s">
        <v>9</v>
      </c>
      <c r="L570" s="180"/>
      <c r="M570" s="180"/>
      <c r="N570" s="193">
        <f>SUM(C570:I570)</f>
        <v>337</v>
      </c>
    </row>
    <row r="571" spans="1:14" x14ac:dyDescent="0.25">
      <c r="A571" s="126">
        <v>45055</v>
      </c>
      <c r="B571" s="105" t="s">
        <v>34</v>
      </c>
      <c r="C571" s="184">
        <v>40</v>
      </c>
      <c r="D571" s="184">
        <v>73</v>
      </c>
      <c r="E571" s="180">
        <v>76</v>
      </c>
      <c r="F571" s="180">
        <v>1</v>
      </c>
      <c r="G571" s="190" t="s">
        <v>9</v>
      </c>
      <c r="H571" s="183" t="s">
        <v>9</v>
      </c>
      <c r="I571" s="183" t="s">
        <v>9</v>
      </c>
      <c r="J571" s="183" t="s">
        <v>9</v>
      </c>
      <c r="K571" s="188" t="s">
        <v>9</v>
      </c>
      <c r="L571" s="183"/>
      <c r="M571" s="183"/>
      <c r="N571" s="193">
        <f>SUM(C571:I571)</f>
        <v>190</v>
      </c>
    </row>
    <row r="572" spans="1:14" x14ac:dyDescent="0.25">
      <c r="A572" s="126">
        <v>45056</v>
      </c>
      <c r="B572" s="105" t="s">
        <v>35</v>
      </c>
      <c r="C572" s="184">
        <v>78</v>
      </c>
      <c r="D572" s="184">
        <v>124</v>
      </c>
      <c r="E572" s="180">
        <v>78</v>
      </c>
      <c r="F572" s="180">
        <v>12</v>
      </c>
      <c r="G572" s="190" t="s">
        <v>9</v>
      </c>
      <c r="H572" s="183" t="s">
        <v>9</v>
      </c>
      <c r="I572" s="180">
        <v>2</v>
      </c>
      <c r="J572" s="183" t="s">
        <v>9</v>
      </c>
      <c r="K572" s="180">
        <v>103</v>
      </c>
      <c r="L572" s="180"/>
      <c r="M572" s="180"/>
      <c r="N572" s="193">
        <f>SUM(C572:J572)</f>
        <v>294</v>
      </c>
    </row>
    <row r="573" spans="1:14" x14ac:dyDescent="0.25">
      <c r="A573" s="126">
        <v>45057</v>
      </c>
      <c r="B573" s="105" t="s">
        <v>206</v>
      </c>
      <c r="C573" s="184">
        <v>15</v>
      </c>
      <c r="D573" s="184">
        <v>148</v>
      </c>
      <c r="E573" s="180">
        <v>209</v>
      </c>
      <c r="F573" s="180">
        <v>397</v>
      </c>
      <c r="G573" s="190" t="s">
        <v>9</v>
      </c>
      <c r="H573" s="183" t="s">
        <v>9</v>
      </c>
      <c r="I573" s="180">
        <v>11</v>
      </c>
      <c r="J573" s="183" t="s">
        <v>9</v>
      </c>
      <c r="K573" s="188" t="s">
        <v>9</v>
      </c>
      <c r="L573" s="180"/>
      <c r="M573" s="180"/>
      <c r="N573" s="193">
        <f t="shared" ref="N573:N580" si="24">SUM(C573:I573)</f>
        <v>780</v>
      </c>
    </row>
    <row r="574" spans="1:14" x14ac:dyDescent="0.25">
      <c r="A574" s="126">
        <v>45058</v>
      </c>
      <c r="B574" s="105" t="s">
        <v>36</v>
      </c>
      <c r="C574" s="183" t="s">
        <v>9</v>
      </c>
      <c r="D574" s="183" t="s">
        <v>9</v>
      </c>
      <c r="E574" s="180">
        <v>90</v>
      </c>
      <c r="F574" s="183" t="s">
        <v>9</v>
      </c>
      <c r="G574" s="190" t="s">
        <v>9</v>
      </c>
      <c r="H574" s="183" t="s">
        <v>9</v>
      </c>
      <c r="I574" s="183" t="s">
        <v>9</v>
      </c>
      <c r="J574" s="183" t="s">
        <v>9</v>
      </c>
      <c r="K574" s="188" t="s">
        <v>9</v>
      </c>
      <c r="L574" s="183"/>
      <c r="M574" s="183"/>
      <c r="N574" s="193">
        <f t="shared" si="24"/>
        <v>90</v>
      </c>
    </row>
    <row r="575" spans="1:14" x14ac:dyDescent="0.25">
      <c r="A575" s="126">
        <v>45059</v>
      </c>
      <c r="B575" s="105" t="s">
        <v>37</v>
      </c>
      <c r="C575" s="183" t="s">
        <v>9</v>
      </c>
      <c r="D575" s="183" t="s">
        <v>9</v>
      </c>
      <c r="E575" s="180">
        <v>4</v>
      </c>
      <c r="F575" s="183" t="s">
        <v>9</v>
      </c>
      <c r="G575" s="190" t="s">
        <v>9</v>
      </c>
      <c r="H575" s="183" t="s">
        <v>9</v>
      </c>
      <c r="I575" s="183" t="s">
        <v>9</v>
      </c>
      <c r="J575" s="183" t="s">
        <v>9</v>
      </c>
      <c r="K575" s="188" t="s">
        <v>9</v>
      </c>
      <c r="L575" s="183"/>
      <c r="M575" s="183"/>
      <c r="N575" s="193">
        <f t="shared" si="24"/>
        <v>4</v>
      </c>
    </row>
    <row r="576" spans="1:14" x14ac:dyDescent="0.25">
      <c r="A576" s="126">
        <v>45060</v>
      </c>
      <c r="B576" s="105" t="s">
        <v>39</v>
      </c>
      <c r="C576" s="183" t="s">
        <v>9</v>
      </c>
      <c r="D576" s="183" t="s">
        <v>9</v>
      </c>
      <c r="E576" s="183" t="s">
        <v>9</v>
      </c>
      <c r="F576" s="183" t="s">
        <v>9</v>
      </c>
      <c r="G576" s="190" t="s">
        <v>9</v>
      </c>
      <c r="H576" s="183" t="s">
        <v>9</v>
      </c>
      <c r="I576" s="180">
        <v>3</v>
      </c>
      <c r="J576" s="183" t="s">
        <v>9</v>
      </c>
      <c r="K576" s="188" t="s">
        <v>9</v>
      </c>
      <c r="L576" s="180"/>
      <c r="M576" s="180"/>
      <c r="N576" s="193">
        <f t="shared" si="24"/>
        <v>3</v>
      </c>
    </row>
    <row r="577" spans="1:14" x14ac:dyDescent="0.25">
      <c r="A577" s="126">
        <v>45061</v>
      </c>
      <c r="B577" s="105" t="s">
        <v>43</v>
      </c>
      <c r="C577" s="183" t="s">
        <v>9</v>
      </c>
      <c r="D577" s="184">
        <v>16</v>
      </c>
      <c r="E577" s="180">
        <v>345</v>
      </c>
      <c r="F577" s="180">
        <v>2</v>
      </c>
      <c r="G577" s="190" t="s">
        <v>9</v>
      </c>
      <c r="H577" s="183" t="s">
        <v>9</v>
      </c>
      <c r="I577" s="180">
        <v>1</v>
      </c>
      <c r="J577" s="183" t="s">
        <v>9</v>
      </c>
      <c r="K577" s="188" t="s">
        <v>9</v>
      </c>
      <c r="L577" s="180"/>
      <c r="M577" s="180"/>
      <c r="N577" s="193">
        <f t="shared" si="24"/>
        <v>364</v>
      </c>
    </row>
    <row r="578" spans="1:14" x14ac:dyDescent="0.25">
      <c r="A578" s="126">
        <v>45062</v>
      </c>
      <c r="B578" s="105" t="s">
        <v>40</v>
      </c>
      <c r="C578" s="183" t="s">
        <v>9</v>
      </c>
      <c r="D578" s="183" t="s">
        <v>9</v>
      </c>
      <c r="E578" s="183" t="s">
        <v>9</v>
      </c>
      <c r="F578" s="180">
        <v>1</v>
      </c>
      <c r="G578" s="190" t="s">
        <v>9</v>
      </c>
      <c r="H578" s="183" t="s">
        <v>9</v>
      </c>
      <c r="I578" s="180">
        <v>1</v>
      </c>
      <c r="J578" s="183" t="s">
        <v>9</v>
      </c>
      <c r="K578" s="188" t="s">
        <v>9</v>
      </c>
      <c r="L578" s="180"/>
      <c r="M578" s="180"/>
      <c r="N578" s="193">
        <f t="shared" si="24"/>
        <v>2</v>
      </c>
    </row>
    <row r="579" spans="1:14" x14ac:dyDescent="0.25">
      <c r="A579" s="126">
        <v>45063</v>
      </c>
      <c r="B579" s="105" t="s">
        <v>44</v>
      </c>
      <c r="C579" s="183" t="s">
        <v>9</v>
      </c>
      <c r="D579" s="184">
        <v>17</v>
      </c>
      <c r="E579" s="183" t="s">
        <v>9</v>
      </c>
      <c r="F579" s="183" t="s">
        <v>9</v>
      </c>
      <c r="G579" s="190" t="s">
        <v>9</v>
      </c>
      <c r="H579" s="183" t="s">
        <v>9</v>
      </c>
      <c r="I579" s="183" t="s">
        <v>9</v>
      </c>
      <c r="J579" s="183" t="s">
        <v>9</v>
      </c>
      <c r="K579" s="188" t="s">
        <v>9</v>
      </c>
      <c r="L579" s="183"/>
      <c r="M579" s="183"/>
      <c r="N579" s="193">
        <f t="shared" si="24"/>
        <v>17</v>
      </c>
    </row>
    <row r="580" spans="1:14" x14ac:dyDescent="0.25">
      <c r="A580" s="126">
        <v>45064</v>
      </c>
      <c r="B580" s="105" t="s">
        <v>41</v>
      </c>
      <c r="C580" s="183" t="s">
        <v>9</v>
      </c>
      <c r="D580" s="183" t="s">
        <v>9</v>
      </c>
      <c r="E580" s="183" t="s">
        <v>9</v>
      </c>
      <c r="F580" s="180">
        <v>65</v>
      </c>
      <c r="G580" s="190" t="s">
        <v>9</v>
      </c>
      <c r="H580" s="183" t="s">
        <v>9</v>
      </c>
      <c r="I580" s="180">
        <v>114</v>
      </c>
      <c r="J580" s="183" t="s">
        <v>9</v>
      </c>
      <c r="K580" s="188" t="s">
        <v>9</v>
      </c>
      <c r="L580" s="180"/>
      <c r="M580" s="180"/>
      <c r="N580" s="193">
        <f t="shared" si="24"/>
        <v>179</v>
      </c>
    </row>
    <row r="581" spans="1:14" x14ac:dyDescent="0.25">
      <c r="A581" s="127">
        <v>45065</v>
      </c>
      <c r="B581" s="122" t="s">
        <v>42</v>
      </c>
      <c r="C581" s="191">
        <f>SUM(C563:C580)</f>
        <v>1028</v>
      </c>
      <c r="D581" s="191">
        <f>SUM(D563:D580)</f>
        <v>2268</v>
      </c>
      <c r="E581" s="191">
        <f>SUM(E563:E580)</f>
        <v>2658</v>
      </c>
      <c r="F581" s="191">
        <f>SUM(F563:F580)</f>
        <v>999</v>
      </c>
      <c r="G581" s="197" t="s">
        <v>9</v>
      </c>
      <c r="H581" s="191">
        <f>SUM(H563:H580)</f>
        <v>46</v>
      </c>
      <c r="I581" s="191">
        <f>SUM(I563:I580)</f>
        <v>301</v>
      </c>
      <c r="J581" s="208">
        <v>665</v>
      </c>
      <c r="K581" s="191">
        <f>+K563</f>
        <v>357</v>
      </c>
      <c r="L581" s="208"/>
      <c r="M581" s="208"/>
      <c r="N581" s="208">
        <f>+C581+D581+E581+F581+H581+I581</f>
        <v>7300</v>
      </c>
    </row>
    <row r="582" spans="1:14" x14ac:dyDescent="0.25">
      <c r="A582" s="126">
        <v>45078</v>
      </c>
      <c r="B582" s="105" t="s">
        <v>26</v>
      </c>
      <c r="C582" s="179">
        <v>294</v>
      </c>
      <c r="D582" s="179">
        <v>618</v>
      </c>
      <c r="E582" s="192">
        <v>579</v>
      </c>
      <c r="F582" s="192">
        <v>132</v>
      </c>
      <c r="G582" s="190" t="s">
        <v>9</v>
      </c>
      <c r="H582" s="192">
        <v>25</v>
      </c>
      <c r="I582" s="192">
        <v>52</v>
      </c>
      <c r="J582" s="206" t="s">
        <v>9</v>
      </c>
      <c r="K582" s="192">
        <v>441</v>
      </c>
      <c r="L582" s="192"/>
      <c r="M582" s="192"/>
      <c r="N582" s="193">
        <f t="shared" ref="N582:N616" si="25">+SUM(C582:I582)</f>
        <v>1700</v>
      </c>
    </row>
    <row r="583" spans="1:14" x14ac:dyDescent="0.25">
      <c r="A583" s="126">
        <v>45079</v>
      </c>
      <c r="B583" s="105" t="s">
        <v>27</v>
      </c>
      <c r="C583" s="184">
        <v>275</v>
      </c>
      <c r="D583" s="184">
        <v>315</v>
      </c>
      <c r="E583" s="180">
        <v>927</v>
      </c>
      <c r="F583" s="180">
        <v>412</v>
      </c>
      <c r="G583" s="190" t="s">
        <v>9</v>
      </c>
      <c r="H583" s="180">
        <v>18</v>
      </c>
      <c r="I583" s="180">
        <v>129</v>
      </c>
      <c r="J583" s="206" t="s">
        <v>9</v>
      </c>
      <c r="K583" s="188" t="s">
        <v>9</v>
      </c>
      <c r="L583" s="180"/>
      <c r="M583" s="180"/>
      <c r="N583" s="193">
        <f t="shared" si="25"/>
        <v>2076</v>
      </c>
    </row>
    <row r="584" spans="1:14" x14ac:dyDescent="0.25">
      <c r="A584" s="126">
        <v>45080</v>
      </c>
      <c r="B584" s="105" t="s">
        <v>28</v>
      </c>
      <c r="C584" s="184">
        <v>7</v>
      </c>
      <c r="D584" s="184">
        <v>53</v>
      </c>
      <c r="E584" s="180">
        <v>38</v>
      </c>
      <c r="F584" s="180">
        <v>3</v>
      </c>
      <c r="G584" s="190" t="s">
        <v>9</v>
      </c>
      <c r="H584" s="183" t="s">
        <v>9</v>
      </c>
      <c r="I584" s="183" t="s">
        <v>9</v>
      </c>
      <c r="J584" s="206" t="s">
        <v>9</v>
      </c>
      <c r="K584" s="188" t="s">
        <v>9</v>
      </c>
      <c r="L584" s="183"/>
      <c r="M584" s="183"/>
      <c r="N584" s="193">
        <f t="shared" si="25"/>
        <v>101</v>
      </c>
    </row>
    <row r="585" spans="1:14" x14ac:dyDescent="0.25">
      <c r="A585" s="126">
        <v>45081</v>
      </c>
      <c r="B585" s="105" t="s">
        <v>29</v>
      </c>
      <c r="C585" s="184">
        <v>12</v>
      </c>
      <c r="D585" s="184">
        <v>55</v>
      </c>
      <c r="E585" s="180">
        <v>36</v>
      </c>
      <c r="F585" s="184">
        <v>1</v>
      </c>
      <c r="G585" s="190" t="s">
        <v>9</v>
      </c>
      <c r="H585" s="183" t="s">
        <v>9</v>
      </c>
      <c r="I585" s="183" t="s">
        <v>9</v>
      </c>
      <c r="J585" s="206" t="s">
        <v>9</v>
      </c>
      <c r="K585" s="188" t="s">
        <v>9</v>
      </c>
      <c r="L585" s="183"/>
      <c r="M585" s="183"/>
      <c r="N585" s="193">
        <f t="shared" si="25"/>
        <v>104</v>
      </c>
    </row>
    <row r="586" spans="1:14" x14ac:dyDescent="0.25">
      <c r="A586" s="126">
        <v>45082</v>
      </c>
      <c r="B586" s="105" t="s">
        <v>30</v>
      </c>
      <c r="C586" s="184">
        <v>154</v>
      </c>
      <c r="D586" s="184">
        <v>58</v>
      </c>
      <c r="E586" s="180">
        <v>106</v>
      </c>
      <c r="F586" s="180">
        <v>29</v>
      </c>
      <c r="G586" s="190" t="s">
        <v>9</v>
      </c>
      <c r="H586" s="183" t="s">
        <v>9</v>
      </c>
      <c r="I586" s="180">
        <v>9</v>
      </c>
      <c r="J586" s="206" t="s">
        <v>9</v>
      </c>
      <c r="K586" s="188" t="s">
        <v>9</v>
      </c>
      <c r="L586" s="180"/>
      <c r="M586" s="180"/>
      <c r="N586" s="193">
        <f t="shared" si="25"/>
        <v>356</v>
      </c>
    </row>
    <row r="587" spans="1:14" x14ac:dyDescent="0.25">
      <c r="A587" s="126">
        <v>45083</v>
      </c>
      <c r="B587" s="105" t="s">
        <v>31</v>
      </c>
      <c r="C587" s="184">
        <v>3</v>
      </c>
      <c r="D587" s="184">
        <v>53</v>
      </c>
      <c r="E587" s="180">
        <v>33</v>
      </c>
      <c r="F587" s="180">
        <v>2</v>
      </c>
      <c r="G587" s="190" t="s">
        <v>9</v>
      </c>
      <c r="H587" s="183" t="s">
        <v>9</v>
      </c>
      <c r="I587" s="180">
        <v>3</v>
      </c>
      <c r="J587" s="206" t="s">
        <v>9</v>
      </c>
      <c r="K587" s="180">
        <v>12</v>
      </c>
      <c r="L587" s="180"/>
      <c r="M587" s="180"/>
      <c r="N587" s="193">
        <f t="shared" si="25"/>
        <v>94</v>
      </c>
    </row>
    <row r="588" spans="1:14" x14ac:dyDescent="0.25">
      <c r="A588" s="126">
        <v>45084</v>
      </c>
      <c r="B588" s="105" t="s">
        <v>32</v>
      </c>
      <c r="C588" s="184">
        <v>126</v>
      </c>
      <c r="D588" s="183" t="s">
        <v>9</v>
      </c>
      <c r="E588" s="183" t="s">
        <v>9</v>
      </c>
      <c r="F588" s="183" t="s">
        <v>9</v>
      </c>
      <c r="G588" s="190" t="s">
        <v>9</v>
      </c>
      <c r="H588" s="183" t="s">
        <v>9</v>
      </c>
      <c r="I588" s="183" t="s">
        <v>9</v>
      </c>
      <c r="J588" s="206" t="s">
        <v>9</v>
      </c>
      <c r="K588" s="188" t="s">
        <v>9</v>
      </c>
      <c r="L588" s="183"/>
      <c r="M588" s="183"/>
      <c r="N588" s="193">
        <f t="shared" si="25"/>
        <v>126</v>
      </c>
    </row>
    <row r="589" spans="1:14" x14ac:dyDescent="0.25">
      <c r="A589" s="126">
        <v>45085</v>
      </c>
      <c r="B589" s="105" t="s">
        <v>33</v>
      </c>
      <c r="C589" s="184">
        <v>27</v>
      </c>
      <c r="D589" s="184">
        <v>48</v>
      </c>
      <c r="E589" s="180">
        <v>218</v>
      </c>
      <c r="F589" s="180">
        <v>12</v>
      </c>
      <c r="G589" s="190" t="s">
        <v>9</v>
      </c>
      <c r="H589" s="187"/>
      <c r="I589" s="180">
        <v>4</v>
      </c>
      <c r="J589" s="180">
        <v>628</v>
      </c>
      <c r="K589" s="188" t="s">
        <v>9</v>
      </c>
      <c r="L589" s="180"/>
      <c r="M589" s="180"/>
      <c r="N589" s="193">
        <f t="shared" si="25"/>
        <v>309</v>
      </c>
    </row>
    <row r="590" spans="1:14" x14ac:dyDescent="0.25">
      <c r="A590" s="126">
        <v>45086</v>
      </c>
      <c r="B590" s="105" t="s">
        <v>34</v>
      </c>
      <c r="C590" s="184">
        <v>27</v>
      </c>
      <c r="D590" s="184">
        <v>99</v>
      </c>
      <c r="E590" s="180">
        <v>77</v>
      </c>
      <c r="F590" s="183" t="s">
        <v>9</v>
      </c>
      <c r="G590" s="190" t="s">
        <v>9</v>
      </c>
      <c r="H590" s="183" t="s">
        <v>9</v>
      </c>
      <c r="I590" s="183" t="s">
        <v>9</v>
      </c>
      <c r="J590" s="183" t="s">
        <v>9</v>
      </c>
      <c r="K590" s="188" t="s">
        <v>9</v>
      </c>
      <c r="L590" s="183"/>
      <c r="M590" s="183"/>
      <c r="N590" s="193">
        <f t="shared" si="25"/>
        <v>203</v>
      </c>
    </row>
    <row r="591" spans="1:14" x14ac:dyDescent="0.25">
      <c r="A591" s="126">
        <v>45087</v>
      </c>
      <c r="B591" s="105" t="s">
        <v>35</v>
      </c>
      <c r="C591" s="184">
        <v>103</v>
      </c>
      <c r="D591" s="184">
        <v>145</v>
      </c>
      <c r="E591" s="180">
        <v>83</v>
      </c>
      <c r="F591" s="180">
        <v>18</v>
      </c>
      <c r="G591" s="190" t="s">
        <v>9</v>
      </c>
      <c r="H591" s="183" t="s">
        <v>9</v>
      </c>
      <c r="I591" s="183" t="s">
        <v>9</v>
      </c>
      <c r="J591" s="183" t="s">
        <v>9</v>
      </c>
      <c r="K591" s="184">
        <v>93</v>
      </c>
      <c r="L591" s="183"/>
      <c r="M591" s="183"/>
      <c r="N591" s="193">
        <f t="shared" si="25"/>
        <v>349</v>
      </c>
    </row>
    <row r="592" spans="1:14" x14ac:dyDescent="0.25">
      <c r="A592" s="126">
        <v>45088</v>
      </c>
      <c r="B592" s="105" t="s">
        <v>206</v>
      </c>
      <c r="C592" s="184">
        <v>10</v>
      </c>
      <c r="D592" s="184">
        <v>256</v>
      </c>
      <c r="E592" s="180">
        <v>415</v>
      </c>
      <c r="F592" s="180">
        <v>468</v>
      </c>
      <c r="G592" s="190" t="s">
        <v>9</v>
      </c>
      <c r="H592" s="180">
        <v>2</v>
      </c>
      <c r="I592" s="180">
        <v>20</v>
      </c>
      <c r="J592" s="183" t="s">
        <v>9</v>
      </c>
      <c r="K592" s="188" t="s">
        <v>9</v>
      </c>
      <c r="L592" s="180"/>
      <c r="M592" s="180"/>
      <c r="N592" s="193">
        <f t="shared" si="25"/>
        <v>1171</v>
      </c>
    </row>
    <row r="593" spans="1:16" x14ac:dyDescent="0.25">
      <c r="A593" s="126">
        <v>45089</v>
      </c>
      <c r="B593" s="105" t="s">
        <v>36</v>
      </c>
      <c r="C593" s="183" t="s">
        <v>9</v>
      </c>
      <c r="D593" s="183" t="s">
        <v>9</v>
      </c>
      <c r="E593" s="180">
        <v>59</v>
      </c>
      <c r="F593" s="183" t="s">
        <v>9</v>
      </c>
      <c r="G593" s="190" t="s">
        <v>9</v>
      </c>
      <c r="H593" s="183" t="s">
        <v>9</v>
      </c>
      <c r="I593" s="183" t="s">
        <v>9</v>
      </c>
      <c r="J593" s="183" t="s">
        <v>9</v>
      </c>
      <c r="K593" s="188" t="s">
        <v>9</v>
      </c>
      <c r="L593" s="183"/>
      <c r="M593" s="183"/>
      <c r="N593" s="193">
        <f t="shared" si="25"/>
        <v>59</v>
      </c>
    </row>
    <row r="594" spans="1:16" x14ac:dyDescent="0.25">
      <c r="A594" s="126">
        <v>45090</v>
      </c>
      <c r="B594" s="105" t="s">
        <v>37</v>
      </c>
      <c r="C594" s="183" t="s">
        <v>9</v>
      </c>
      <c r="D594" s="183" t="s">
        <v>9</v>
      </c>
      <c r="E594" s="180">
        <v>3</v>
      </c>
      <c r="F594" s="183" t="s">
        <v>9</v>
      </c>
      <c r="G594" s="190" t="s">
        <v>9</v>
      </c>
      <c r="H594" s="183" t="s">
        <v>9</v>
      </c>
      <c r="I594" s="183" t="s">
        <v>9</v>
      </c>
      <c r="J594" s="183" t="s">
        <v>9</v>
      </c>
      <c r="K594" s="188" t="s">
        <v>9</v>
      </c>
      <c r="L594" s="183"/>
      <c r="M594" s="183"/>
      <c r="N594" s="193">
        <f t="shared" si="25"/>
        <v>3</v>
      </c>
    </row>
    <row r="595" spans="1:16" x14ac:dyDescent="0.25">
      <c r="A595" s="126">
        <v>45091</v>
      </c>
      <c r="B595" s="105" t="s">
        <v>39</v>
      </c>
      <c r="C595" s="183" t="s">
        <v>9</v>
      </c>
      <c r="D595" s="183" t="s">
        <v>9</v>
      </c>
      <c r="E595" s="183" t="s">
        <v>9</v>
      </c>
      <c r="F595" s="183" t="s">
        <v>9</v>
      </c>
      <c r="G595" s="190" t="s">
        <v>9</v>
      </c>
      <c r="H595" s="183" t="s">
        <v>9</v>
      </c>
      <c r="I595" s="180">
        <v>2</v>
      </c>
      <c r="J595" s="183" t="s">
        <v>9</v>
      </c>
      <c r="K595" s="188" t="s">
        <v>9</v>
      </c>
      <c r="L595" s="180"/>
      <c r="M595" s="180"/>
      <c r="N595" s="193">
        <f t="shared" si="25"/>
        <v>2</v>
      </c>
    </row>
    <row r="596" spans="1:16" x14ac:dyDescent="0.25">
      <c r="A596" s="126">
        <v>45092</v>
      </c>
      <c r="B596" s="105" t="s">
        <v>43</v>
      </c>
      <c r="C596" s="183" t="s">
        <v>9</v>
      </c>
      <c r="D596" s="184">
        <v>519</v>
      </c>
      <c r="E596" s="180">
        <v>57</v>
      </c>
      <c r="F596" s="183" t="s">
        <v>9</v>
      </c>
      <c r="G596" s="190" t="s">
        <v>9</v>
      </c>
      <c r="H596" s="183" t="s">
        <v>9</v>
      </c>
      <c r="I596" s="180">
        <v>2</v>
      </c>
      <c r="J596" s="183" t="s">
        <v>9</v>
      </c>
      <c r="K596" s="188" t="s">
        <v>9</v>
      </c>
      <c r="L596" s="180"/>
      <c r="M596" s="180"/>
      <c r="N596" s="193">
        <f t="shared" si="25"/>
        <v>578</v>
      </c>
    </row>
    <row r="597" spans="1:16" x14ac:dyDescent="0.25">
      <c r="A597" s="126">
        <v>45093</v>
      </c>
      <c r="B597" s="105" t="s">
        <v>40</v>
      </c>
      <c r="C597" s="183" t="s">
        <v>9</v>
      </c>
      <c r="D597" s="183" t="s">
        <v>9</v>
      </c>
      <c r="E597" s="180">
        <v>2</v>
      </c>
      <c r="F597" s="183" t="s">
        <v>9</v>
      </c>
      <c r="G597" s="190" t="s">
        <v>9</v>
      </c>
      <c r="H597" s="183" t="s">
        <v>9</v>
      </c>
      <c r="I597" s="183" t="s">
        <v>9</v>
      </c>
      <c r="J597" s="183" t="s">
        <v>9</v>
      </c>
      <c r="K597" s="188" t="s">
        <v>9</v>
      </c>
      <c r="L597" s="183"/>
      <c r="M597" s="183"/>
      <c r="N597" s="193">
        <f t="shared" si="25"/>
        <v>2</v>
      </c>
      <c r="P597" s="186"/>
    </row>
    <row r="598" spans="1:16" x14ac:dyDescent="0.25">
      <c r="A598" s="126">
        <v>45094</v>
      </c>
      <c r="B598" s="105" t="s">
        <v>44</v>
      </c>
      <c r="C598" s="183" t="s">
        <v>9</v>
      </c>
      <c r="D598" s="184">
        <v>18</v>
      </c>
      <c r="E598" s="180">
        <v>4</v>
      </c>
      <c r="F598" s="180">
        <v>2</v>
      </c>
      <c r="G598" s="190" t="s">
        <v>9</v>
      </c>
      <c r="H598" s="183" t="s">
        <v>9</v>
      </c>
      <c r="I598" s="183" t="s">
        <v>9</v>
      </c>
      <c r="J598" s="183" t="s">
        <v>9</v>
      </c>
      <c r="K598" s="188" t="s">
        <v>9</v>
      </c>
      <c r="L598" s="183"/>
      <c r="M598" s="183"/>
      <c r="N598" s="193">
        <f t="shared" si="25"/>
        <v>24</v>
      </c>
    </row>
    <row r="599" spans="1:16" x14ac:dyDescent="0.25">
      <c r="A599" s="126">
        <v>45095</v>
      </c>
      <c r="B599" s="105" t="s">
        <v>41</v>
      </c>
      <c r="C599" s="183" t="s">
        <v>9</v>
      </c>
      <c r="D599" s="183" t="s">
        <v>9</v>
      </c>
      <c r="E599" s="183" t="s">
        <v>9</v>
      </c>
      <c r="F599" s="180">
        <v>47</v>
      </c>
      <c r="G599" s="190" t="s">
        <v>9</v>
      </c>
      <c r="H599" s="187"/>
      <c r="I599" s="180">
        <v>81</v>
      </c>
      <c r="J599" s="183" t="s">
        <v>9</v>
      </c>
      <c r="K599" s="188" t="s">
        <v>9</v>
      </c>
      <c r="L599" s="180"/>
      <c r="M599" s="180"/>
      <c r="N599" s="193">
        <f t="shared" si="25"/>
        <v>128</v>
      </c>
    </row>
    <row r="600" spans="1:16" x14ac:dyDescent="0.25">
      <c r="A600" s="127">
        <v>45096</v>
      </c>
      <c r="B600" s="122" t="s">
        <v>42</v>
      </c>
      <c r="C600" s="191">
        <f>SUM(C582:C599)</f>
        <v>1038</v>
      </c>
      <c r="D600" s="191">
        <f>SUM(D582:D599)</f>
        <v>2237</v>
      </c>
      <c r="E600" s="191">
        <f>SUM(E582:E599)</f>
        <v>2637</v>
      </c>
      <c r="F600" s="191">
        <f>SUM(F582:F599)</f>
        <v>1126</v>
      </c>
      <c r="G600" s="197" t="s">
        <v>9</v>
      </c>
      <c r="H600" s="191">
        <f>SUM(H582:H599)</f>
        <v>45</v>
      </c>
      <c r="I600" s="191">
        <f>SUM(I582:I599)</f>
        <v>302</v>
      </c>
      <c r="J600" s="191">
        <v>628</v>
      </c>
      <c r="K600" s="191">
        <f>+K582</f>
        <v>441</v>
      </c>
      <c r="L600" s="191"/>
      <c r="M600" s="191"/>
      <c r="N600" s="194">
        <f t="shared" si="25"/>
        <v>7385</v>
      </c>
    </row>
    <row r="601" spans="1:16" x14ac:dyDescent="0.25">
      <c r="A601" s="318" t="s">
        <v>11</v>
      </c>
      <c r="B601" s="319"/>
      <c r="C601" s="278">
        <f>+SUM(C562+C581+C600)</f>
        <v>3068</v>
      </c>
      <c r="D601" s="278">
        <f>+SUM(D562+D581+D600)</f>
        <v>6364</v>
      </c>
      <c r="E601" s="278">
        <f>+SUM(E562+E581+E600)</f>
        <v>7579</v>
      </c>
      <c r="F601" s="278">
        <f>+SUM(F562+F581+F600)</f>
        <v>2906</v>
      </c>
      <c r="G601" s="283" t="s">
        <v>9</v>
      </c>
      <c r="H601" s="278">
        <f>+SUM(H562+H581+H600)</f>
        <v>145</v>
      </c>
      <c r="I601" s="278">
        <f>+SUM(I562+I581+I600)</f>
        <v>859</v>
      </c>
      <c r="J601" s="278">
        <f>+J600+J581+J562</f>
        <v>1869</v>
      </c>
      <c r="K601" s="282">
        <f>+K600+K581+K562</f>
        <v>1177</v>
      </c>
      <c r="L601" s="278"/>
      <c r="M601" s="278"/>
      <c r="N601" s="253">
        <f t="shared" si="25"/>
        <v>20921</v>
      </c>
    </row>
    <row r="602" spans="1:16" x14ac:dyDescent="0.25">
      <c r="A602" s="126">
        <v>45108</v>
      </c>
      <c r="B602" s="105" t="s">
        <v>26</v>
      </c>
      <c r="C602" s="179">
        <v>333</v>
      </c>
      <c r="D602" s="179">
        <v>865</v>
      </c>
      <c r="E602" s="192">
        <v>498</v>
      </c>
      <c r="F602" s="192">
        <v>100</v>
      </c>
      <c r="G602" s="190" t="s">
        <v>9</v>
      </c>
      <c r="H602" s="192">
        <v>19</v>
      </c>
      <c r="I602" s="192">
        <v>26</v>
      </c>
      <c r="J602" s="206" t="s">
        <v>9</v>
      </c>
      <c r="K602" s="192">
        <v>368</v>
      </c>
      <c r="L602" s="192"/>
      <c r="M602" s="192"/>
      <c r="N602" s="193">
        <f t="shared" si="25"/>
        <v>1841</v>
      </c>
    </row>
    <row r="603" spans="1:16" x14ac:dyDescent="0.25">
      <c r="A603" s="126">
        <v>45109</v>
      </c>
      <c r="B603" s="105" t="s">
        <v>27</v>
      </c>
      <c r="C603" s="184">
        <v>331</v>
      </c>
      <c r="D603" s="184">
        <v>378</v>
      </c>
      <c r="E603" s="180">
        <v>572</v>
      </c>
      <c r="F603" s="180">
        <v>322</v>
      </c>
      <c r="G603" s="190" t="s">
        <v>9</v>
      </c>
      <c r="H603" s="180">
        <v>16</v>
      </c>
      <c r="I603" s="180">
        <v>86</v>
      </c>
      <c r="J603" s="206" t="s">
        <v>9</v>
      </c>
      <c r="K603" s="188" t="s">
        <v>9</v>
      </c>
      <c r="L603" s="180"/>
      <c r="M603" s="180"/>
      <c r="N603" s="193">
        <f t="shared" si="25"/>
        <v>1705</v>
      </c>
    </row>
    <row r="604" spans="1:16" x14ac:dyDescent="0.25">
      <c r="A604" s="126">
        <v>45110</v>
      </c>
      <c r="B604" s="105" t="s">
        <v>28</v>
      </c>
      <c r="C604" s="184">
        <v>16</v>
      </c>
      <c r="D604" s="184">
        <v>58</v>
      </c>
      <c r="E604" s="180">
        <v>67</v>
      </c>
      <c r="F604" s="180">
        <v>3</v>
      </c>
      <c r="G604" s="190" t="s">
        <v>9</v>
      </c>
      <c r="H604" s="183" t="s">
        <v>9</v>
      </c>
      <c r="I604" s="183" t="s">
        <v>9</v>
      </c>
      <c r="J604" s="206" t="s">
        <v>9</v>
      </c>
      <c r="K604" s="188" t="s">
        <v>9</v>
      </c>
      <c r="L604" s="183"/>
      <c r="M604" s="183"/>
      <c r="N604" s="193">
        <f t="shared" si="25"/>
        <v>144</v>
      </c>
    </row>
    <row r="605" spans="1:16" x14ac:dyDescent="0.25">
      <c r="A605" s="126">
        <v>45111</v>
      </c>
      <c r="B605" s="105" t="s">
        <v>29</v>
      </c>
      <c r="C605" s="184">
        <v>17</v>
      </c>
      <c r="D605" s="184">
        <v>40</v>
      </c>
      <c r="E605" s="180">
        <v>20</v>
      </c>
      <c r="F605" s="183" t="s">
        <v>9</v>
      </c>
      <c r="G605" s="190" t="s">
        <v>9</v>
      </c>
      <c r="H605" s="183" t="s">
        <v>9</v>
      </c>
      <c r="I605" s="183" t="s">
        <v>9</v>
      </c>
      <c r="J605" s="206" t="s">
        <v>9</v>
      </c>
      <c r="K605" s="188" t="s">
        <v>9</v>
      </c>
      <c r="L605" s="183"/>
      <c r="M605" s="183"/>
      <c r="N605" s="193">
        <f t="shared" si="25"/>
        <v>77</v>
      </c>
    </row>
    <row r="606" spans="1:16" x14ac:dyDescent="0.25">
      <c r="A606" s="126">
        <v>45112</v>
      </c>
      <c r="B606" s="105" t="s">
        <v>30</v>
      </c>
      <c r="C606" s="183" t="s">
        <v>9</v>
      </c>
      <c r="D606" s="183" t="s">
        <v>9</v>
      </c>
      <c r="E606" s="180">
        <v>164</v>
      </c>
      <c r="F606" s="180">
        <v>30</v>
      </c>
      <c r="G606" s="195">
        <v>9</v>
      </c>
      <c r="H606" s="183" t="s">
        <v>9</v>
      </c>
      <c r="I606" s="180">
        <v>16</v>
      </c>
      <c r="J606" s="206" t="s">
        <v>9</v>
      </c>
      <c r="K606" s="188" t="s">
        <v>9</v>
      </c>
      <c r="L606" s="180"/>
      <c r="M606" s="180"/>
      <c r="N606" s="193">
        <f t="shared" si="25"/>
        <v>219</v>
      </c>
    </row>
    <row r="607" spans="1:16" x14ac:dyDescent="0.25">
      <c r="A607" s="126">
        <v>45113</v>
      </c>
      <c r="B607" s="105" t="s">
        <v>31</v>
      </c>
      <c r="C607" s="184">
        <v>3</v>
      </c>
      <c r="D607" s="184">
        <v>34</v>
      </c>
      <c r="E607" s="180">
        <v>27</v>
      </c>
      <c r="F607" s="180">
        <v>2</v>
      </c>
      <c r="G607" s="190" t="s">
        <v>9</v>
      </c>
      <c r="H607" s="184">
        <v>7</v>
      </c>
      <c r="I607" s="187" t="s">
        <v>9</v>
      </c>
      <c r="J607" s="206" t="s">
        <v>9</v>
      </c>
      <c r="K607" s="180">
        <v>16</v>
      </c>
      <c r="L607" s="187"/>
      <c r="M607" s="187"/>
      <c r="N607" s="193">
        <f t="shared" si="25"/>
        <v>73</v>
      </c>
    </row>
    <row r="608" spans="1:16" x14ac:dyDescent="0.25">
      <c r="A608" s="126">
        <v>45114</v>
      </c>
      <c r="B608" s="105" t="s">
        <v>32</v>
      </c>
      <c r="C608" s="184">
        <v>254</v>
      </c>
      <c r="D608" s="183" t="s">
        <v>9</v>
      </c>
      <c r="E608" s="183" t="s">
        <v>9</v>
      </c>
      <c r="F608" s="183" t="s">
        <v>9</v>
      </c>
      <c r="G608" s="190" t="s">
        <v>9</v>
      </c>
      <c r="H608" s="183" t="s">
        <v>9</v>
      </c>
      <c r="I608" s="183" t="s">
        <v>9</v>
      </c>
      <c r="J608" s="206" t="s">
        <v>9</v>
      </c>
      <c r="K608" s="188" t="s">
        <v>9</v>
      </c>
      <c r="L608" s="183"/>
      <c r="M608" s="183"/>
      <c r="N608" s="193">
        <f t="shared" si="25"/>
        <v>254</v>
      </c>
    </row>
    <row r="609" spans="1:16" x14ac:dyDescent="0.25">
      <c r="A609" s="126">
        <v>45115</v>
      </c>
      <c r="B609" s="105" t="s">
        <v>33</v>
      </c>
      <c r="C609" s="184">
        <v>21</v>
      </c>
      <c r="D609" s="184">
        <v>67</v>
      </c>
      <c r="E609" s="180">
        <v>206</v>
      </c>
      <c r="F609" s="180">
        <v>13</v>
      </c>
      <c r="G609" s="190" t="s">
        <v>9</v>
      </c>
      <c r="H609" s="187" t="s">
        <v>9</v>
      </c>
      <c r="I609" s="187" t="s">
        <v>9</v>
      </c>
      <c r="J609" s="180">
        <v>574</v>
      </c>
      <c r="K609" s="188" t="s">
        <v>9</v>
      </c>
      <c r="L609" s="187"/>
      <c r="M609" s="187"/>
      <c r="N609" s="193">
        <f t="shared" si="25"/>
        <v>307</v>
      </c>
    </row>
    <row r="610" spans="1:16" x14ac:dyDescent="0.25">
      <c r="A610" s="126">
        <v>45116</v>
      </c>
      <c r="B610" s="105" t="s">
        <v>34</v>
      </c>
      <c r="C610" s="184">
        <v>40</v>
      </c>
      <c r="D610" s="184">
        <v>87</v>
      </c>
      <c r="E610" s="180">
        <v>59</v>
      </c>
      <c r="F610" s="184">
        <v>6</v>
      </c>
      <c r="G610" s="190" t="s">
        <v>9</v>
      </c>
      <c r="H610" s="183" t="s">
        <v>9</v>
      </c>
      <c r="I610" s="183" t="s">
        <v>9</v>
      </c>
      <c r="J610" s="183" t="s">
        <v>9</v>
      </c>
      <c r="K610" s="188" t="s">
        <v>9</v>
      </c>
      <c r="L610" s="183"/>
      <c r="M610" s="183"/>
      <c r="N610" s="193">
        <f t="shared" si="25"/>
        <v>192</v>
      </c>
    </row>
    <row r="611" spans="1:16" x14ac:dyDescent="0.25">
      <c r="A611" s="126">
        <v>45117</v>
      </c>
      <c r="B611" s="105" t="s">
        <v>35</v>
      </c>
      <c r="C611" s="184">
        <v>120</v>
      </c>
      <c r="D611" s="184">
        <v>120</v>
      </c>
      <c r="E611" s="180">
        <v>159</v>
      </c>
      <c r="F611" s="187" t="s">
        <v>9</v>
      </c>
      <c r="G611" s="190" t="s">
        <v>9</v>
      </c>
      <c r="H611" s="183" t="s">
        <v>9</v>
      </c>
      <c r="I611" s="183" t="s">
        <v>9</v>
      </c>
      <c r="J611" s="183" t="s">
        <v>9</v>
      </c>
      <c r="K611" s="184">
        <v>122</v>
      </c>
      <c r="L611" s="183"/>
      <c r="M611" s="183"/>
      <c r="N611" s="193">
        <f t="shared" si="25"/>
        <v>399</v>
      </c>
    </row>
    <row r="612" spans="1:16" x14ac:dyDescent="0.25">
      <c r="A612" s="126">
        <v>45118</v>
      </c>
      <c r="B612" s="105" t="s">
        <v>206</v>
      </c>
      <c r="C612" s="184">
        <v>10</v>
      </c>
      <c r="D612" s="184">
        <v>165</v>
      </c>
      <c r="E612" s="180">
        <v>231</v>
      </c>
      <c r="F612" s="180">
        <v>286</v>
      </c>
      <c r="G612" s="190" t="s">
        <v>9</v>
      </c>
      <c r="H612" s="187" t="s">
        <v>9</v>
      </c>
      <c r="I612" s="180">
        <v>12</v>
      </c>
      <c r="J612" s="183" t="s">
        <v>9</v>
      </c>
      <c r="K612" s="188" t="s">
        <v>9</v>
      </c>
      <c r="L612" s="180"/>
      <c r="M612" s="180"/>
      <c r="N612" s="193">
        <f t="shared" si="25"/>
        <v>704</v>
      </c>
    </row>
    <row r="613" spans="1:16" x14ac:dyDescent="0.25">
      <c r="A613" s="126">
        <v>45119</v>
      </c>
      <c r="B613" s="105" t="s">
        <v>36</v>
      </c>
      <c r="C613" s="183" t="s">
        <v>9</v>
      </c>
      <c r="D613" s="183" t="s">
        <v>9</v>
      </c>
      <c r="E613" s="180">
        <v>50</v>
      </c>
      <c r="F613" s="183" t="s">
        <v>9</v>
      </c>
      <c r="G613" s="190" t="s">
        <v>9</v>
      </c>
      <c r="H613" s="183" t="s">
        <v>9</v>
      </c>
      <c r="I613" s="183" t="s">
        <v>9</v>
      </c>
      <c r="J613" s="183" t="s">
        <v>9</v>
      </c>
      <c r="K613" s="188" t="s">
        <v>9</v>
      </c>
      <c r="L613" s="183"/>
      <c r="M613" s="183"/>
      <c r="N613" s="193">
        <f t="shared" si="25"/>
        <v>50</v>
      </c>
    </row>
    <row r="614" spans="1:16" x14ac:dyDescent="0.25">
      <c r="A614" s="126">
        <v>45120</v>
      </c>
      <c r="B614" s="105" t="s">
        <v>37</v>
      </c>
      <c r="C614" s="183" t="s">
        <v>9</v>
      </c>
      <c r="D614" s="183" t="s">
        <v>9</v>
      </c>
      <c r="E614" s="180">
        <v>6</v>
      </c>
      <c r="F614" s="183" t="s">
        <v>9</v>
      </c>
      <c r="G614" s="190" t="s">
        <v>9</v>
      </c>
      <c r="H614" s="183" t="s">
        <v>9</v>
      </c>
      <c r="I614" s="183" t="s">
        <v>9</v>
      </c>
      <c r="J614" s="183" t="s">
        <v>9</v>
      </c>
      <c r="K614" s="188" t="s">
        <v>9</v>
      </c>
      <c r="L614" s="183"/>
      <c r="M614" s="183"/>
      <c r="N614" s="193">
        <f t="shared" si="25"/>
        <v>6</v>
      </c>
    </row>
    <row r="615" spans="1:16" x14ac:dyDescent="0.25">
      <c r="A615" s="126">
        <v>45121</v>
      </c>
      <c r="B615" s="105" t="s">
        <v>39</v>
      </c>
      <c r="C615" s="183" t="s">
        <v>9</v>
      </c>
      <c r="D615" s="183" t="s">
        <v>9</v>
      </c>
      <c r="E615" s="183" t="s">
        <v>9</v>
      </c>
      <c r="F615" s="183" t="s">
        <v>9</v>
      </c>
      <c r="G615" s="190" t="s">
        <v>9</v>
      </c>
      <c r="H615" s="183" t="s">
        <v>9</v>
      </c>
      <c r="I615" s="180">
        <v>6</v>
      </c>
      <c r="J615" s="183" t="s">
        <v>9</v>
      </c>
      <c r="K615" s="188" t="s">
        <v>9</v>
      </c>
      <c r="L615" s="180"/>
      <c r="M615" s="180"/>
      <c r="N615" s="193">
        <f t="shared" si="25"/>
        <v>6</v>
      </c>
    </row>
    <row r="616" spans="1:16" x14ac:dyDescent="0.25">
      <c r="A616" s="126">
        <v>45122</v>
      </c>
      <c r="B616" s="105" t="s">
        <v>43</v>
      </c>
      <c r="C616" s="183" t="s">
        <v>9</v>
      </c>
      <c r="D616" s="184">
        <v>250</v>
      </c>
      <c r="E616" s="180">
        <v>276</v>
      </c>
      <c r="F616" s="183" t="s">
        <v>9</v>
      </c>
      <c r="G616" s="190" t="s">
        <v>9</v>
      </c>
      <c r="H616" s="183" t="s">
        <v>9</v>
      </c>
      <c r="I616" s="187" t="s">
        <v>9</v>
      </c>
      <c r="J616" s="183" t="s">
        <v>9</v>
      </c>
      <c r="K616" s="188" t="s">
        <v>9</v>
      </c>
      <c r="L616" s="187"/>
      <c r="M616" s="187"/>
      <c r="N616" s="193">
        <f t="shared" si="25"/>
        <v>526</v>
      </c>
    </row>
    <row r="617" spans="1:16" x14ac:dyDescent="0.25">
      <c r="A617" s="126">
        <v>45123</v>
      </c>
      <c r="B617" s="105" t="s">
        <v>40</v>
      </c>
      <c r="C617" s="183" t="s">
        <v>9</v>
      </c>
      <c r="D617" s="183" t="s">
        <v>9</v>
      </c>
      <c r="E617" s="187" t="s">
        <v>9</v>
      </c>
      <c r="F617" s="183" t="s">
        <v>9</v>
      </c>
      <c r="G617" s="190" t="s">
        <v>9</v>
      </c>
      <c r="H617" s="183" t="s">
        <v>9</v>
      </c>
      <c r="I617" s="183" t="s">
        <v>9</v>
      </c>
      <c r="J617" s="183" t="s">
        <v>9</v>
      </c>
      <c r="K617" s="188" t="s">
        <v>9</v>
      </c>
      <c r="L617" s="183"/>
      <c r="M617" s="183"/>
      <c r="N617" s="205" t="s">
        <v>9</v>
      </c>
      <c r="P617" s="186"/>
    </row>
    <row r="618" spans="1:16" x14ac:dyDescent="0.25">
      <c r="A618" s="126">
        <v>45124</v>
      </c>
      <c r="B618" s="105" t="s">
        <v>44</v>
      </c>
      <c r="C618" s="183" t="s">
        <v>9</v>
      </c>
      <c r="D618" s="183" t="s">
        <v>9</v>
      </c>
      <c r="E618" s="180">
        <v>2</v>
      </c>
      <c r="F618" s="187" t="s">
        <v>9</v>
      </c>
      <c r="G618" s="190" t="s">
        <v>9</v>
      </c>
      <c r="H618" s="183" t="s">
        <v>9</v>
      </c>
      <c r="I618" s="183" t="s">
        <v>9</v>
      </c>
      <c r="J618" s="183" t="s">
        <v>9</v>
      </c>
      <c r="K618" s="188" t="s">
        <v>9</v>
      </c>
      <c r="L618" s="183"/>
      <c r="M618" s="183"/>
      <c r="N618" s="193">
        <f t="shared" ref="N618:N633" si="26">+SUM(C618:I618)</f>
        <v>2</v>
      </c>
    </row>
    <row r="619" spans="1:16" x14ac:dyDescent="0.25">
      <c r="A619" s="126">
        <v>45125</v>
      </c>
      <c r="B619" s="105" t="s">
        <v>41</v>
      </c>
      <c r="C619" s="183" t="s">
        <v>9</v>
      </c>
      <c r="D619" s="183" t="s">
        <v>9</v>
      </c>
      <c r="E619" s="183" t="s">
        <v>9</v>
      </c>
      <c r="F619" s="180">
        <v>20</v>
      </c>
      <c r="G619" s="190" t="s">
        <v>9</v>
      </c>
      <c r="H619" s="187" t="s">
        <v>9</v>
      </c>
      <c r="I619" s="180">
        <v>135</v>
      </c>
      <c r="J619" s="183" t="s">
        <v>9</v>
      </c>
      <c r="K619" s="188" t="s">
        <v>9</v>
      </c>
      <c r="L619" s="180"/>
      <c r="M619" s="180"/>
      <c r="N619" s="193">
        <f t="shared" si="26"/>
        <v>155</v>
      </c>
    </row>
    <row r="620" spans="1:16" x14ac:dyDescent="0.25">
      <c r="A620" s="127">
        <v>45126</v>
      </c>
      <c r="B620" s="122" t="s">
        <v>42</v>
      </c>
      <c r="C620" s="191">
        <f>SUM(C602:C619)</f>
        <v>1145</v>
      </c>
      <c r="D620" s="191">
        <f>SUM(D602:D619)</f>
        <v>2064</v>
      </c>
      <c r="E620" s="191">
        <f>SUM(E602:E619)</f>
        <v>2337</v>
      </c>
      <c r="F620" s="191">
        <f>SUM(F602:F619)</f>
        <v>782</v>
      </c>
      <c r="G620" s="191">
        <f>SUM(G606:G619)</f>
        <v>9</v>
      </c>
      <c r="H620" s="191">
        <f>SUM(H602:H619)</f>
        <v>42</v>
      </c>
      <c r="I620" s="191">
        <f>SUM(I602:I619)</f>
        <v>281</v>
      </c>
      <c r="J620" s="191">
        <v>574</v>
      </c>
      <c r="K620" s="191">
        <f>+K602</f>
        <v>368</v>
      </c>
      <c r="L620" s="191"/>
      <c r="M620" s="191"/>
      <c r="N620" s="194">
        <f t="shared" si="26"/>
        <v>6660</v>
      </c>
    </row>
    <row r="621" spans="1:16" x14ac:dyDescent="0.25">
      <c r="A621" s="126">
        <v>45139</v>
      </c>
      <c r="B621" s="105" t="s">
        <v>26</v>
      </c>
      <c r="C621" s="179">
        <v>261</v>
      </c>
      <c r="D621" s="179">
        <v>746</v>
      </c>
      <c r="E621" s="192">
        <v>673</v>
      </c>
      <c r="F621" s="192">
        <v>72</v>
      </c>
      <c r="G621" s="192">
        <v>131</v>
      </c>
      <c r="H621" s="192">
        <v>7</v>
      </c>
      <c r="I621" s="192">
        <v>29</v>
      </c>
      <c r="J621" s="206" t="s">
        <v>9</v>
      </c>
      <c r="K621" s="192">
        <v>214</v>
      </c>
      <c r="L621" s="192"/>
      <c r="M621" s="192"/>
      <c r="N621" s="193">
        <f t="shared" si="26"/>
        <v>1919</v>
      </c>
    </row>
    <row r="622" spans="1:16" x14ac:dyDescent="0.25">
      <c r="A622" s="126">
        <v>45140</v>
      </c>
      <c r="B622" s="105" t="s">
        <v>27</v>
      </c>
      <c r="C622" s="184">
        <v>289</v>
      </c>
      <c r="D622" s="184">
        <v>423</v>
      </c>
      <c r="E622" s="180">
        <v>686</v>
      </c>
      <c r="F622" s="180">
        <v>249</v>
      </c>
      <c r="G622" s="180">
        <v>153</v>
      </c>
      <c r="H622" s="183" t="s">
        <v>9</v>
      </c>
      <c r="I622" s="180">
        <v>67</v>
      </c>
      <c r="J622" s="206" t="s">
        <v>9</v>
      </c>
      <c r="K622" s="188" t="s">
        <v>9</v>
      </c>
      <c r="L622" s="180"/>
      <c r="M622" s="180"/>
      <c r="N622" s="193">
        <f t="shared" si="26"/>
        <v>1867</v>
      </c>
    </row>
    <row r="623" spans="1:16" x14ac:dyDescent="0.25">
      <c r="A623" s="126">
        <v>45141</v>
      </c>
      <c r="B623" s="105" t="s">
        <v>28</v>
      </c>
      <c r="C623" s="184">
        <v>12</v>
      </c>
      <c r="D623" s="184">
        <v>67</v>
      </c>
      <c r="E623" s="180">
        <v>28</v>
      </c>
      <c r="F623" s="187" t="s">
        <v>9</v>
      </c>
      <c r="G623" s="180">
        <v>8</v>
      </c>
      <c r="H623" s="183" t="s">
        <v>9</v>
      </c>
      <c r="I623" s="183" t="s">
        <v>9</v>
      </c>
      <c r="J623" s="206" t="s">
        <v>9</v>
      </c>
      <c r="K623" s="188" t="s">
        <v>9</v>
      </c>
      <c r="L623" s="183"/>
      <c r="M623" s="183"/>
      <c r="N623" s="193">
        <f t="shared" si="26"/>
        <v>115</v>
      </c>
    </row>
    <row r="624" spans="1:16" x14ac:dyDescent="0.25">
      <c r="A624" s="126">
        <v>45142</v>
      </c>
      <c r="B624" s="105" t="s">
        <v>29</v>
      </c>
      <c r="C624" s="184">
        <v>10</v>
      </c>
      <c r="D624" s="184">
        <v>35</v>
      </c>
      <c r="E624" s="180">
        <v>18</v>
      </c>
      <c r="F624" s="184">
        <v>4</v>
      </c>
      <c r="G624" s="184">
        <v>4</v>
      </c>
      <c r="H624" s="183" t="s">
        <v>9</v>
      </c>
      <c r="I624" s="183" t="s">
        <v>9</v>
      </c>
      <c r="J624" s="206" t="s">
        <v>9</v>
      </c>
      <c r="K624" s="188" t="s">
        <v>9</v>
      </c>
      <c r="L624" s="183"/>
      <c r="M624" s="183"/>
      <c r="N624" s="193">
        <f t="shared" si="26"/>
        <v>71</v>
      </c>
    </row>
    <row r="625" spans="1:14" x14ac:dyDescent="0.25">
      <c r="A625" s="126">
        <v>45143</v>
      </c>
      <c r="B625" s="105" t="s">
        <v>30</v>
      </c>
      <c r="C625" s="184">
        <v>161</v>
      </c>
      <c r="D625" s="184">
        <v>93</v>
      </c>
      <c r="E625" s="180">
        <v>101</v>
      </c>
      <c r="F625" s="187" t="s">
        <v>9</v>
      </c>
      <c r="G625" s="180">
        <v>5</v>
      </c>
      <c r="H625" s="183" t="s">
        <v>9</v>
      </c>
      <c r="I625" s="180">
        <v>2</v>
      </c>
      <c r="J625" s="206" t="s">
        <v>9</v>
      </c>
      <c r="K625" s="188" t="s">
        <v>9</v>
      </c>
      <c r="L625" s="180"/>
      <c r="M625" s="180"/>
      <c r="N625" s="193">
        <f t="shared" si="26"/>
        <v>362</v>
      </c>
    </row>
    <row r="626" spans="1:14" x14ac:dyDescent="0.25">
      <c r="A626" s="126">
        <v>45144</v>
      </c>
      <c r="B626" s="105" t="s">
        <v>31</v>
      </c>
      <c r="C626" s="184">
        <v>2</v>
      </c>
      <c r="D626" s="184">
        <v>31</v>
      </c>
      <c r="E626" s="180">
        <v>29</v>
      </c>
      <c r="F626" s="187" t="s">
        <v>9</v>
      </c>
      <c r="G626" s="180">
        <v>6</v>
      </c>
      <c r="H626" s="184">
        <v>3</v>
      </c>
      <c r="I626" s="180">
        <v>4</v>
      </c>
      <c r="J626" s="206" t="s">
        <v>9</v>
      </c>
      <c r="K626" s="180">
        <v>16</v>
      </c>
      <c r="L626" s="180"/>
      <c r="M626" s="180"/>
      <c r="N626" s="193">
        <f t="shared" si="26"/>
        <v>75</v>
      </c>
    </row>
    <row r="627" spans="1:14" x14ac:dyDescent="0.25">
      <c r="A627" s="126">
        <v>45145</v>
      </c>
      <c r="B627" s="105" t="s">
        <v>32</v>
      </c>
      <c r="C627" s="184">
        <v>92</v>
      </c>
      <c r="D627" s="183" t="s">
        <v>9</v>
      </c>
      <c r="E627" s="183" t="s">
        <v>9</v>
      </c>
      <c r="F627" s="183" t="s">
        <v>9</v>
      </c>
      <c r="G627" s="183" t="s">
        <v>9</v>
      </c>
      <c r="H627" s="183" t="s">
        <v>9</v>
      </c>
      <c r="I627" s="183" t="s">
        <v>9</v>
      </c>
      <c r="J627" s="206" t="s">
        <v>9</v>
      </c>
      <c r="K627" s="188" t="s">
        <v>9</v>
      </c>
      <c r="L627" s="183"/>
      <c r="M627" s="183"/>
      <c r="N627" s="193">
        <f t="shared" si="26"/>
        <v>92</v>
      </c>
    </row>
    <row r="628" spans="1:14" x14ac:dyDescent="0.25">
      <c r="A628" s="126">
        <v>45146</v>
      </c>
      <c r="B628" s="105" t="s">
        <v>33</v>
      </c>
      <c r="C628" s="184">
        <v>27</v>
      </c>
      <c r="D628" s="184">
        <v>54</v>
      </c>
      <c r="E628" s="180">
        <v>202</v>
      </c>
      <c r="F628" s="180">
        <v>9</v>
      </c>
      <c r="G628" s="180">
        <v>13</v>
      </c>
      <c r="H628" s="183" t="s">
        <v>9</v>
      </c>
      <c r="I628" s="183" t="s">
        <v>9</v>
      </c>
      <c r="J628" s="184">
        <v>296</v>
      </c>
      <c r="K628" s="188" t="s">
        <v>9</v>
      </c>
      <c r="L628" s="183"/>
      <c r="M628" s="183"/>
      <c r="N628" s="193">
        <f t="shared" si="26"/>
        <v>305</v>
      </c>
    </row>
    <row r="629" spans="1:14" x14ac:dyDescent="0.25">
      <c r="A629" s="126">
        <v>45147</v>
      </c>
      <c r="B629" s="105" t="s">
        <v>34</v>
      </c>
      <c r="C629" s="184">
        <v>44</v>
      </c>
      <c r="D629" s="184">
        <v>82</v>
      </c>
      <c r="E629" s="180">
        <v>51</v>
      </c>
      <c r="F629" s="184">
        <v>19</v>
      </c>
      <c r="G629" s="184">
        <v>8</v>
      </c>
      <c r="H629" s="183" t="s">
        <v>9</v>
      </c>
      <c r="I629" s="183" t="s">
        <v>9</v>
      </c>
      <c r="J629" s="183" t="s">
        <v>9</v>
      </c>
      <c r="K629" s="188" t="s">
        <v>9</v>
      </c>
      <c r="L629" s="183"/>
      <c r="M629" s="183"/>
      <c r="N629" s="193">
        <f t="shared" si="26"/>
        <v>204</v>
      </c>
    </row>
    <row r="630" spans="1:14" x14ac:dyDescent="0.25">
      <c r="A630" s="126">
        <v>45148</v>
      </c>
      <c r="B630" s="105" t="s">
        <v>35</v>
      </c>
      <c r="C630" s="184">
        <v>108</v>
      </c>
      <c r="D630" s="184">
        <v>152</v>
      </c>
      <c r="E630" s="180">
        <v>95</v>
      </c>
      <c r="F630" s="187" t="s">
        <v>9</v>
      </c>
      <c r="G630" s="180">
        <v>8</v>
      </c>
      <c r="H630" s="184">
        <v>1</v>
      </c>
      <c r="I630" s="183" t="s">
        <v>9</v>
      </c>
      <c r="J630" s="183" t="s">
        <v>9</v>
      </c>
      <c r="K630" s="184">
        <v>184</v>
      </c>
      <c r="L630" s="183"/>
      <c r="M630" s="183"/>
      <c r="N630" s="193">
        <f t="shared" si="26"/>
        <v>364</v>
      </c>
    </row>
    <row r="631" spans="1:14" x14ac:dyDescent="0.25">
      <c r="A631" s="126">
        <v>45149</v>
      </c>
      <c r="B631" s="105" t="s">
        <v>206</v>
      </c>
      <c r="C631" s="184">
        <v>17</v>
      </c>
      <c r="D631" s="184">
        <v>99</v>
      </c>
      <c r="E631" s="180">
        <v>231</v>
      </c>
      <c r="F631" s="180">
        <v>325</v>
      </c>
      <c r="G631" s="180">
        <v>79</v>
      </c>
      <c r="H631" s="180">
        <v>10</v>
      </c>
      <c r="I631" s="180">
        <v>13</v>
      </c>
      <c r="J631" s="183" t="s">
        <v>9</v>
      </c>
      <c r="K631" s="188" t="s">
        <v>9</v>
      </c>
      <c r="L631" s="180"/>
      <c r="M631" s="180"/>
      <c r="N631" s="193">
        <f t="shared" si="26"/>
        <v>774</v>
      </c>
    </row>
    <row r="632" spans="1:14" x14ac:dyDescent="0.25">
      <c r="A632" s="126">
        <v>45150</v>
      </c>
      <c r="B632" s="105" t="s">
        <v>36</v>
      </c>
      <c r="C632" s="183" t="s">
        <v>9</v>
      </c>
      <c r="D632" s="183" t="s">
        <v>9</v>
      </c>
      <c r="E632" s="180">
        <v>74</v>
      </c>
      <c r="F632" s="183" t="s">
        <v>9</v>
      </c>
      <c r="G632" s="183" t="s">
        <v>9</v>
      </c>
      <c r="H632" s="183" t="s">
        <v>9</v>
      </c>
      <c r="I632" s="183" t="s">
        <v>9</v>
      </c>
      <c r="J632" s="183" t="s">
        <v>9</v>
      </c>
      <c r="K632" s="188" t="s">
        <v>9</v>
      </c>
      <c r="L632" s="183"/>
      <c r="M632" s="183"/>
      <c r="N632" s="193">
        <f t="shared" si="26"/>
        <v>74</v>
      </c>
    </row>
    <row r="633" spans="1:14" x14ac:dyDescent="0.25">
      <c r="A633" s="126">
        <v>45151</v>
      </c>
      <c r="B633" s="105" t="s">
        <v>37</v>
      </c>
      <c r="C633" s="183" t="s">
        <v>9</v>
      </c>
      <c r="D633" s="183" t="s">
        <v>9</v>
      </c>
      <c r="E633" s="180">
        <v>4</v>
      </c>
      <c r="F633" s="183" t="s">
        <v>9</v>
      </c>
      <c r="G633" s="183" t="s">
        <v>9</v>
      </c>
      <c r="H633" s="183" t="s">
        <v>9</v>
      </c>
      <c r="I633" s="183" t="s">
        <v>9</v>
      </c>
      <c r="J633" s="183" t="s">
        <v>9</v>
      </c>
      <c r="K633" s="188" t="s">
        <v>9</v>
      </c>
      <c r="L633" s="183"/>
      <c r="M633" s="183"/>
      <c r="N633" s="193">
        <f t="shared" si="26"/>
        <v>4</v>
      </c>
    </row>
    <row r="634" spans="1:14" x14ac:dyDescent="0.25">
      <c r="A634" s="126">
        <v>45152</v>
      </c>
      <c r="B634" s="105" t="s">
        <v>39</v>
      </c>
      <c r="C634" s="183" t="s">
        <v>9</v>
      </c>
      <c r="D634" s="183" t="s">
        <v>9</v>
      </c>
      <c r="E634" s="183" t="s">
        <v>9</v>
      </c>
      <c r="F634" s="183" t="s">
        <v>9</v>
      </c>
      <c r="G634" s="183" t="s">
        <v>9</v>
      </c>
      <c r="H634" s="183" t="s">
        <v>9</v>
      </c>
      <c r="I634" s="183" t="s">
        <v>9</v>
      </c>
      <c r="J634" s="183" t="s">
        <v>9</v>
      </c>
      <c r="K634" s="188" t="s">
        <v>9</v>
      </c>
      <c r="L634" s="183"/>
      <c r="M634" s="183"/>
      <c r="N634" s="205" t="s">
        <v>9</v>
      </c>
    </row>
    <row r="635" spans="1:14" x14ac:dyDescent="0.25">
      <c r="A635" s="126">
        <v>45153</v>
      </c>
      <c r="B635" s="105" t="s">
        <v>43</v>
      </c>
      <c r="C635" s="183" t="s">
        <v>9</v>
      </c>
      <c r="D635" s="184">
        <v>205</v>
      </c>
      <c r="E635" s="187" t="s">
        <v>9</v>
      </c>
      <c r="F635" s="183" t="s">
        <v>9</v>
      </c>
      <c r="G635" s="183" t="s">
        <v>9</v>
      </c>
      <c r="H635" s="183" t="s">
        <v>9</v>
      </c>
      <c r="I635" s="183" t="s">
        <v>9</v>
      </c>
      <c r="J635" s="183" t="s">
        <v>9</v>
      </c>
      <c r="K635" s="188" t="s">
        <v>9</v>
      </c>
      <c r="L635" s="183"/>
      <c r="M635" s="183"/>
      <c r="N635" s="193">
        <f>+SUM(C635:I635)</f>
        <v>205</v>
      </c>
    </row>
    <row r="636" spans="1:14" x14ac:dyDescent="0.25">
      <c r="A636" s="126">
        <v>45154</v>
      </c>
      <c r="B636" s="105" t="s">
        <v>40</v>
      </c>
      <c r="C636" s="183" t="s">
        <v>9</v>
      </c>
      <c r="D636" s="183" t="s">
        <v>9</v>
      </c>
      <c r="E636" s="187" t="s">
        <v>9</v>
      </c>
      <c r="F636" s="184">
        <v>1</v>
      </c>
      <c r="G636" s="183" t="s">
        <v>9</v>
      </c>
      <c r="H636" s="183" t="s">
        <v>9</v>
      </c>
      <c r="I636" s="183" t="s">
        <v>9</v>
      </c>
      <c r="J636" s="183" t="s">
        <v>9</v>
      </c>
      <c r="K636" s="188" t="s">
        <v>9</v>
      </c>
      <c r="L636" s="183"/>
      <c r="M636" s="183"/>
      <c r="N636" s="193">
        <f>+SUM(C636:I636)</f>
        <v>1</v>
      </c>
    </row>
    <row r="637" spans="1:14" x14ac:dyDescent="0.25">
      <c r="A637" s="126">
        <v>45155</v>
      </c>
      <c r="B637" s="105" t="s">
        <v>44</v>
      </c>
      <c r="C637" s="183" t="s">
        <v>9</v>
      </c>
      <c r="D637" s="184">
        <v>18</v>
      </c>
      <c r="E637" s="187" t="s">
        <v>9</v>
      </c>
      <c r="F637" s="180">
        <v>1</v>
      </c>
      <c r="G637" s="183" t="s">
        <v>9</v>
      </c>
      <c r="H637" s="183" t="s">
        <v>9</v>
      </c>
      <c r="I637" s="183" t="s">
        <v>9</v>
      </c>
      <c r="J637" s="183" t="s">
        <v>9</v>
      </c>
      <c r="K637" s="188" t="s">
        <v>9</v>
      </c>
      <c r="L637" s="183"/>
      <c r="M637" s="183"/>
      <c r="N637" s="193">
        <f>+SUM(C637:I637)</f>
        <v>19</v>
      </c>
    </row>
    <row r="638" spans="1:14" x14ac:dyDescent="0.25">
      <c r="A638" s="126">
        <v>45156</v>
      </c>
      <c r="B638" s="105" t="s">
        <v>41</v>
      </c>
      <c r="C638" s="183" t="s">
        <v>9</v>
      </c>
      <c r="D638" s="183" t="s">
        <v>9</v>
      </c>
      <c r="E638" s="183" t="s">
        <v>9</v>
      </c>
      <c r="F638" s="180">
        <v>37</v>
      </c>
      <c r="G638" s="180">
        <v>44</v>
      </c>
      <c r="H638" s="183" t="s">
        <v>9</v>
      </c>
      <c r="I638" s="180">
        <v>112</v>
      </c>
      <c r="J638" s="183" t="s">
        <v>9</v>
      </c>
      <c r="K638" s="188" t="s">
        <v>9</v>
      </c>
      <c r="L638" s="180"/>
      <c r="M638" s="180"/>
      <c r="N638" s="193">
        <f>+SUM(C638:I638)</f>
        <v>193</v>
      </c>
    </row>
    <row r="639" spans="1:14" x14ac:dyDescent="0.25">
      <c r="A639" s="127">
        <v>45157</v>
      </c>
      <c r="B639" s="122" t="s">
        <v>42</v>
      </c>
      <c r="C639" s="191">
        <f t="shared" ref="C639:I639" si="27">SUM(C621:C638)</f>
        <v>1023</v>
      </c>
      <c r="D639" s="191">
        <f t="shared" si="27"/>
        <v>2005</v>
      </c>
      <c r="E639" s="191">
        <f t="shared" si="27"/>
        <v>2192</v>
      </c>
      <c r="F639" s="191">
        <f t="shared" si="27"/>
        <v>717</v>
      </c>
      <c r="G639" s="191">
        <f t="shared" si="27"/>
        <v>459</v>
      </c>
      <c r="H639" s="191">
        <f t="shared" si="27"/>
        <v>21</v>
      </c>
      <c r="I639" s="191">
        <f t="shared" si="27"/>
        <v>227</v>
      </c>
      <c r="J639" s="191">
        <v>296</v>
      </c>
      <c r="K639" s="191">
        <f>+K621</f>
        <v>214</v>
      </c>
      <c r="L639" s="191"/>
      <c r="M639" s="191"/>
      <c r="N639" s="194">
        <f>+SUM(C639:I639)</f>
        <v>6644</v>
      </c>
    </row>
    <row r="640" spans="1:14" x14ac:dyDescent="0.25">
      <c r="A640" s="126">
        <v>45170</v>
      </c>
      <c r="B640" s="105" t="s">
        <v>26</v>
      </c>
      <c r="C640" s="179">
        <v>233</v>
      </c>
      <c r="D640" s="179">
        <v>666</v>
      </c>
      <c r="E640" s="192">
        <v>623</v>
      </c>
      <c r="F640" s="192">
        <v>89</v>
      </c>
      <c r="G640" s="192">
        <v>205</v>
      </c>
      <c r="H640" s="192">
        <v>13</v>
      </c>
      <c r="I640" s="192">
        <v>40</v>
      </c>
      <c r="J640" s="206" t="s">
        <v>9</v>
      </c>
      <c r="K640" s="192">
        <v>204</v>
      </c>
      <c r="L640" s="192"/>
      <c r="M640" s="192"/>
      <c r="N640" s="193">
        <f>SUM(C640:J640)</f>
        <v>1869</v>
      </c>
    </row>
    <row r="641" spans="1:14" x14ac:dyDescent="0.25">
      <c r="A641" s="126">
        <v>45171</v>
      </c>
      <c r="B641" s="105" t="s">
        <v>27</v>
      </c>
      <c r="C641" s="184">
        <v>330</v>
      </c>
      <c r="D641" s="184">
        <v>373</v>
      </c>
      <c r="E641" s="180">
        <v>793</v>
      </c>
      <c r="F641" s="180">
        <v>247</v>
      </c>
      <c r="G641" s="180">
        <v>175</v>
      </c>
      <c r="H641" s="184">
        <v>20</v>
      </c>
      <c r="I641" s="180">
        <v>91</v>
      </c>
      <c r="J641" s="206" t="s">
        <v>9</v>
      </c>
      <c r="K641" s="188" t="s">
        <v>9</v>
      </c>
      <c r="L641" s="180"/>
      <c r="M641" s="180"/>
      <c r="N641" s="193">
        <f>SUM(C641:I641)</f>
        <v>2029</v>
      </c>
    </row>
    <row r="642" spans="1:14" x14ac:dyDescent="0.25">
      <c r="A642" s="126">
        <v>45172</v>
      </c>
      <c r="B642" s="105" t="s">
        <v>28</v>
      </c>
      <c r="C642" s="184">
        <v>11</v>
      </c>
      <c r="D642" s="184">
        <v>60</v>
      </c>
      <c r="E642" s="180">
        <v>43</v>
      </c>
      <c r="F642" s="180">
        <v>9</v>
      </c>
      <c r="G642" s="180">
        <v>7</v>
      </c>
      <c r="H642" s="183" t="s">
        <v>9</v>
      </c>
      <c r="I642" s="183" t="s">
        <v>9</v>
      </c>
      <c r="J642" s="206" t="s">
        <v>9</v>
      </c>
      <c r="K642" s="188" t="s">
        <v>9</v>
      </c>
      <c r="L642" s="183"/>
      <c r="M642" s="183"/>
      <c r="N642" s="193">
        <f>SUM(C642:I642)</f>
        <v>130</v>
      </c>
    </row>
    <row r="643" spans="1:14" x14ac:dyDescent="0.25">
      <c r="A643" s="126">
        <v>45173</v>
      </c>
      <c r="B643" s="105" t="s">
        <v>29</v>
      </c>
      <c r="C643" s="184">
        <v>16</v>
      </c>
      <c r="D643" s="184">
        <v>39</v>
      </c>
      <c r="E643" s="180">
        <v>10</v>
      </c>
      <c r="F643" s="183" t="s">
        <v>9</v>
      </c>
      <c r="G643" s="184">
        <v>7</v>
      </c>
      <c r="H643" s="183" t="s">
        <v>9</v>
      </c>
      <c r="I643" s="183" t="s">
        <v>9</v>
      </c>
      <c r="J643" s="206" t="s">
        <v>9</v>
      </c>
      <c r="K643" s="188" t="s">
        <v>9</v>
      </c>
      <c r="L643" s="183"/>
      <c r="M643" s="183"/>
      <c r="N643" s="193">
        <f>SUM(C643:I643)</f>
        <v>72</v>
      </c>
    </row>
    <row r="644" spans="1:14" x14ac:dyDescent="0.25">
      <c r="A644" s="126">
        <v>45174</v>
      </c>
      <c r="B644" s="105" t="s">
        <v>30</v>
      </c>
      <c r="C644" s="184">
        <v>158</v>
      </c>
      <c r="D644" s="184">
        <v>96</v>
      </c>
      <c r="E644" s="180">
        <v>105</v>
      </c>
      <c r="F644" s="183" t="s">
        <v>9</v>
      </c>
      <c r="G644" s="183" t="s">
        <v>9</v>
      </c>
      <c r="H644" s="183" t="s">
        <v>9</v>
      </c>
      <c r="I644" s="180">
        <v>19</v>
      </c>
      <c r="J644" s="206" t="s">
        <v>9</v>
      </c>
      <c r="K644" s="188" t="s">
        <v>9</v>
      </c>
      <c r="L644" s="180"/>
      <c r="M644" s="180"/>
      <c r="N644" s="193">
        <f>SUM(C644:I644)</f>
        <v>378</v>
      </c>
    </row>
    <row r="645" spans="1:14" x14ac:dyDescent="0.25">
      <c r="A645" s="126">
        <v>45175</v>
      </c>
      <c r="B645" s="105" t="s">
        <v>31</v>
      </c>
      <c r="C645" s="184">
        <v>2</v>
      </c>
      <c r="D645" s="184">
        <v>35</v>
      </c>
      <c r="E645" s="180">
        <v>32</v>
      </c>
      <c r="F645" s="183" t="s">
        <v>9</v>
      </c>
      <c r="G645" s="180">
        <v>4</v>
      </c>
      <c r="H645" s="183"/>
      <c r="I645" s="184">
        <v>1</v>
      </c>
      <c r="J645" s="206" t="s">
        <v>9</v>
      </c>
      <c r="K645" s="184">
        <v>36</v>
      </c>
      <c r="L645" s="184"/>
      <c r="M645" s="184"/>
      <c r="N645" s="193">
        <f>SUM(C645:J645)</f>
        <v>74</v>
      </c>
    </row>
    <row r="646" spans="1:14" x14ac:dyDescent="0.25">
      <c r="A646" s="126">
        <v>45176</v>
      </c>
      <c r="B646" s="105" t="s">
        <v>32</v>
      </c>
      <c r="C646" s="184">
        <v>155</v>
      </c>
      <c r="D646" s="183" t="s">
        <v>9</v>
      </c>
      <c r="E646" s="183" t="s">
        <v>9</v>
      </c>
      <c r="F646" s="183" t="s">
        <v>9</v>
      </c>
      <c r="G646" s="183" t="s">
        <v>9</v>
      </c>
      <c r="H646" s="183" t="s">
        <v>9</v>
      </c>
      <c r="I646" s="183" t="s">
        <v>9</v>
      </c>
      <c r="J646" s="206" t="s">
        <v>9</v>
      </c>
      <c r="K646" s="188" t="s">
        <v>9</v>
      </c>
      <c r="L646" s="183"/>
      <c r="M646" s="183"/>
      <c r="N646" s="193">
        <f t="shared" ref="N646:N651" si="28">SUM(C646:I646)</f>
        <v>155</v>
      </c>
    </row>
    <row r="647" spans="1:14" x14ac:dyDescent="0.25">
      <c r="A647" s="126">
        <v>45177</v>
      </c>
      <c r="B647" s="105" t="s">
        <v>33</v>
      </c>
      <c r="C647" s="184">
        <v>32</v>
      </c>
      <c r="D647" s="183" t="s">
        <v>9</v>
      </c>
      <c r="E647" s="180">
        <v>227</v>
      </c>
      <c r="F647" s="180">
        <v>15</v>
      </c>
      <c r="G647" s="180">
        <v>22</v>
      </c>
      <c r="H647" s="183" t="s">
        <v>9</v>
      </c>
      <c r="I647" s="183" t="s">
        <v>9</v>
      </c>
      <c r="J647" s="184">
        <v>584</v>
      </c>
      <c r="K647" s="188" t="s">
        <v>9</v>
      </c>
      <c r="L647" s="183"/>
      <c r="M647" s="183"/>
      <c r="N647" s="193">
        <f t="shared" si="28"/>
        <v>296</v>
      </c>
    </row>
    <row r="648" spans="1:14" x14ac:dyDescent="0.25">
      <c r="A648" s="126">
        <v>45178</v>
      </c>
      <c r="B648" s="105" t="s">
        <v>34</v>
      </c>
      <c r="C648" s="184">
        <v>35</v>
      </c>
      <c r="D648" s="184">
        <v>77</v>
      </c>
      <c r="E648" s="180">
        <v>33</v>
      </c>
      <c r="F648" s="184">
        <v>2</v>
      </c>
      <c r="G648" s="183" t="s">
        <v>9</v>
      </c>
      <c r="H648" s="183" t="s">
        <v>9</v>
      </c>
      <c r="I648" s="183" t="s">
        <v>9</v>
      </c>
      <c r="J648" s="183" t="s">
        <v>9</v>
      </c>
      <c r="K648" s="188" t="s">
        <v>9</v>
      </c>
      <c r="L648" s="183"/>
      <c r="M648" s="183"/>
      <c r="N648" s="193">
        <f t="shared" si="28"/>
        <v>147</v>
      </c>
    </row>
    <row r="649" spans="1:14" x14ac:dyDescent="0.25">
      <c r="A649" s="126">
        <v>45179</v>
      </c>
      <c r="B649" s="105" t="s">
        <v>35</v>
      </c>
      <c r="C649" s="184">
        <v>109</v>
      </c>
      <c r="D649" s="184">
        <v>101</v>
      </c>
      <c r="E649" s="180">
        <v>87</v>
      </c>
      <c r="F649" s="183" t="s">
        <v>9</v>
      </c>
      <c r="G649" s="184">
        <v>6</v>
      </c>
      <c r="H649" s="183" t="s">
        <v>9</v>
      </c>
      <c r="I649" s="183"/>
      <c r="J649" s="183" t="s">
        <v>9</v>
      </c>
      <c r="K649" s="184">
        <v>186</v>
      </c>
      <c r="L649" s="183"/>
      <c r="M649" s="183"/>
      <c r="N649" s="193">
        <f t="shared" si="28"/>
        <v>303</v>
      </c>
    </row>
    <row r="650" spans="1:14" x14ac:dyDescent="0.25">
      <c r="A650" s="126">
        <v>45180</v>
      </c>
      <c r="B650" s="105" t="s">
        <v>206</v>
      </c>
      <c r="C650" s="184">
        <v>12</v>
      </c>
      <c r="D650" s="184">
        <v>66</v>
      </c>
      <c r="E650" s="180">
        <v>95</v>
      </c>
      <c r="F650" s="180">
        <v>303</v>
      </c>
      <c r="G650" s="180">
        <v>93</v>
      </c>
      <c r="H650" s="183" t="s">
        <v>9</v>
      </c>
      <c r="I650" s="180">
        <v>13</v>
      </c>
      <c r="J650" s="183" t="s">
        <v>9</v>
      </c>
      <c r="K650" s="188" t="s">
        <v>9</v>
      </c>
      <c r="L650" s="180"/>
      <c r="M650" s="180"/>
      <c r="N650" s="193">
        <f t="shared" si="28"/>
        <v>582</v>
      </c>
    </row>
    <row r="651" spans="1:14" x14ac:dyDescent="0.25">
      <c r="A651" s="126">
        <v>45181</v>
      </c>
      <c r="B651" s="105" t="s">
        <v>36</v>
      </c>
      <c r="C651" s="183" t="s">
        <v>9</v>
      </c>
      <c r="D651" s="183" t="s">
        <v>9</v>
      </c>
      <c r="E651" s="180">
        <v>122</v>
      </c>
      <c r="F651" s="183" t="s">
        <v>9</v>
      </c>
      <c r="G651" s="183" t="s">
        <v>9</v>
      </c>
      <c r="H651" s="183" t="s">
        <v>9</v>
      </c>
      <c r="I651" s="183" t="s">
        <v>9</v>
      </c>
      <c r="J651" s="183" t="s">
        <v>9</v>
      </c>
      <c r="K651" s="188" t="s">
        <v>9</v>
      </c>
      <c r="L651" s="183"/>
      <c r="M651" s="183"/>
      <c r="N651" s="193">
        <f t="shared" si="28"/>
        <v>122</v>
      </c>
    </row>
    <row r="652" spans="1:14" x14ac:dyDescent="0.25">
      <c r="A652" s="126">
        <v>45182</v>
      </c>
      <c r="B652" s="105" t="s">
        <v>37</v>
      </c>
      <c r="C652" s="183" t="s">
        <v>9</v>
      </c>
      <c r="D652" s="183" t="s">
        <v>9</v>
      </c>
      <c r="E652" s="183" t="s">
        <v>9</v>
      </c>
      <c r="F652" s="183" t="s">
        <v>9</v>
      </c>
      <c r="G652" s="183" t="s">
        <v>9</v>
      </c>
      <c r="H652" s="183" t="s">
        <v>9</v>
      </c>
      <c r="I652" s="183" t="s">
        <v>9</v>
      </c>
      <c r="J652" s="183" t="s">
        <v>9</v>
      </c>
      <c r="K652" s="188" t="s">
        <v>9</v>
      </c>
      <c r="L652" s="183"/>
      <c r="M652" s="183"/>
      <c r="N652" s="205" t="s">
        <v>9</v>
      </c>
    </row>
    <row r="653" spans="1:14" x14ac:dyDescent="0.25">
      <c r="A653" s="126">
        <v>45183</v>
      </c>
      <c r="B653" s="105" t="s">
        <v>39</v>
      </c>
      <c r="C653" s="183" t="s">
        <v>9</v>
      </c>
      <c r="D653" s="183" t="s">
        <v>9</v>
      </c>
      <c r="E653" s="183" t="s">
        <v>9</v>
      </c>
      <c r="F653" s="183" t="s">
        <v>9</v>
      </c>
      <c r="G653" s="183" t="s">
        <v>9</v>
      </c>
      <c r="H653" s="183" t="s">
        <v>9</v>
      </c>
      <c r="I653" s="183" t="s">
        <v>9</v>
      </c>
      <c r="J653" s="183" t="s">
        <v>9</v>
      </c>
      <c r="K653" s="188" t="s">
        <v>9</v>
      </c>
      <c r="L653" s="183"/>
      <c r="M653" s="183"/>
      <c r="N653" s="205" t="s">
        <v>9</v>
      </c>
    </row>
    <row r="654" spans="1:14" x14ac:dyDescent="0.25">
      <c r="A654" s="126">
        <v>45184</v>
      </c>
      <c r="B654" s="105" t="s">
        <v>43</v>
      </c>
      <c r="C654" s="183" t="s">
        <v>9</v>
      </c>
      <c r="D654" s="184">
        <v>27</v>
      </c>
      <c r="E654" s="180">
        <v>132</v>
      </c>
      <c r="F654" s="183" t="s">
        <v>9</v>
      </c>
      <c r="G654" s="184">
        <v>1</v>
      </c>
      <c r="H654" s="183" t="s">
        <v>9</v>
      </c>
      <c r="I654" s="183" t="s">
        <v>9</v>
      </c>
      <c r="J654" s="183" t="s">
        <v>9</v>
      </c>
      <c r="K654" s="188" t="s">
        <v>9</v>
      </c>
      <c r="L654" s="183"/>
      <c r="M654" s="183"/>
      <c r="N654" s="193">
        <f>SUM(C654:I654)</f>
        <v>160</v>
      </c>
    </row>
    <row r="655" spans="1:14" x14ac:dyDescent="0.25">
      <c r="A655" s="126">
        <v>45185</v>
      </c>
      <c r="B655" s="105" t="s">
        <v>40</v>
      </c>
      <c r="C655" s="183" t="s">
        <v>9</v>
      </c>
      <c r="D655" s="183" t="s">
        <v>9</v>
      </c>
      <c r="E655" s="183" t="s">
        <v>9</v>
      </c>
      <c r="F655" s="183" t="s">
        <v>9</v>
      </c>
      <c r="G655" s="183" t="s">
        <v>9</v>
      </c>
      <c r="H655" s="183" t="s">
        <v>9</v>
      </c>
      <c r="I655" s="183" t="s">
        <v>9</v>
      </c>
      <c r="J655" s="183" t="s">
        <v>9</v>
      </c>
      <c r="K655" s="188" t="s">
        <v>9</v>
      </c>
      <c r="L655" s="183"/>
      <c r="M655" s="183"/>
      <c r="N655" s="205" t="s">
        <v>9</v>
      </c>
    </row>
    <row r="656" spans="1:14" x14ac:dyDescent="0.25">
      <c r="A656" s="126">
        <v>45186</v>
      </c>
      <c r="B656" s="105" t="s">
        <v>44</v>
      </c>
      <c r="C656" s="183" t="s">
        <v>9</v>
      </c>
      <c r="D656" s="184">
        <v>10</v>
      </c>
      <c r="E656" s="180">
        <v>1</v>
      </c>
      <c r="F656" s="180">
        <v>1</v>
      </c>
      <c r="G656" s="183"/>
      <c r="H656" s="183" t="s">
        <v>9</v>
      </c>
      <c r="I656" s="183" t="s">
        <v>9</v>
      </c>
      <c r="J656" s="183" t="s">
        <v>9</v>
      </c>
      <c r="K656" s="188" t="s">
        <v>9</v>
      </c>
      <c r="L656" s="183"/>
      <c r="M656" s="183"/>
      <c r="N656" s="193">
        <f>SUM(C656:I656)</f>
        <v>12</v>
      </c>
    </row>
    <row r="657" spans="1:14" x14ac:dyDescent="0.25">
      <c r="A657" s="126">
        <v>45187</v>
      </c>
      <c r="B657" s="105" t="s">
        <v>41</v>
      </c>
      <c r="C657" s="183" t="s">
        <v>9</v>
      </c>
      <c r="D657" s="184">
        <v>62</v>
      </c>
      <c r="E657" s="184">
        <v>1</v>
      </c>
      <c r="F657" s="180">
        <v>9</v>
      </c>
      <c r="G657" s="180">
        <v>9</v>
      </c>
      <c r="H657" s="183" t="s">
        <v>9</v>
      </c>
      <c r="I657" s="180">
        <v>49</v>
      </c>
      <c r="J657" s="183" t="s">
        <v>9</v>
      </c>
      <c r="K657" s="188" t="s">
        <v>9</v>
      </c>
      <c r="L657" s="180"/>
      <c r="M657" s="180"/>
      <c r="N657" s="193">
        <f>SUM(C657:I657)</f>
        <v>130</v>
      </c>
    </row>
    <row r="658" spans="1:14" x14ac:dyDescent="0.25">
      <c r="A658" s="127">
        <v>45188</v>
      </c>
      <c r="B658" s="122" t="s">
        <v>42</v>
      </c>
      <c r="C658" s="191">
        <f t="shared" ref="C658:I658" si="29">SUM(C640:C657)</f>
        <v>1093</v>
      </c>
      <c r="D658" s="191">
        <f t="shared" si="29"/>
        <v>1612</v>
      </c>
      <c r="E658" s="191">
        <f t="shared" si="29"/>
        <v>2304</v>
      </c>
      <c r="F658" s="191">
        <f t="shared" si="29"/>
        <v>675</v>
      </c>
      <c r="G658" s="191">
        <f t="shared" si="29"/>
        <v>529</v>
      </c>
      <c r="H658" s="191">
        <f t="shared" si="29"/>
        <v>33</v>
      </c>
      <c r="I658" s="191">
        <f t="shared" si="29"/>
        <v>213</v>
      </c>
      <c r="J658" s="191">
        <v>584</v>
      </c>
      <c r="K658" s="191">
        <f>+K640</f>
        <v>204</v>
      </c>
      <c r="L658" s="191"/>
      <c r="M658" s="191"/>
      <c r="N658" s="194">
        <f>+SUM(C658:I658)</f>
        <v>6459</v>
      </c>
    </row>
    <row r="659" spans="1:14" x14ac:dyDescent="0.25">
      <c r="A659" s="318" t="s">
        <v>11</v>
      </c>
      <c r="B659" s="319"/>
      <c r="C659" s="278">
        <f t="shared" ref="C659:I659" si="30">+SUM(C620+C639+C658)</f>
        <v>3261</v>
      </c>
      <c r="D659" s="278">
        <f t="shared" si="30"/>
        <v>5681</v>
      </c>
      <c r="E659" s="278">
        <f t="shared" si="30"/>
        <v>6833</v>
      </c>
      <c r="F659" s="278">
        <f t="shared" si="30"/>
        <v>2174</v>
      </c>
      <c r="G659" s="278">
        <f t="shared" si="30"/>
        <v>997</v>
      </c>
      <c r="H659" s="278">
        <f t="shared" si="30"/>
        <v>96</v>
      </c>
      <c r="I659" s="278">
        <f t="shared" si="30"/>
        <v>721</v>
      </c>
      <c r="J659" s="278">
        <f>+J658+J639+J620</f>
        <v>1454</v>
      </c>
      <c r="K659" s="278">
        <f>+K658+K639+K620</f>
        <v>786</v>
      </c>
      <c r="L659" s="278"/>
      <c r="M659" s="278"/>
      <c r="N659" s="278">
        <f>+SUM(N620+N639+N658)</f>
        <v>19763</v>
      </c>
    </row>
    <row r="660" spans="1:14" x14ac:dyDescent="0.25">
      <c r="A660" s="126">
        <v>45200</v>
      </c>
      <c r="B660" s="105" t="s">
        <v>26</v>
      </c>
      <c r="C660" s="179">
        <v>294</v>
      </c>
      <c r="D660" s="179">
        <v>730</v>
      </c>
      <c r="E660" s="192">
        <v>596</v>
      </c>
      <c r="F660" s="192">
        <v>59</v>
      </c>
      <c r="G660" s="192">
        <v>232</v>
      </c>
      <c r="H660" s="192">
        <v>13</v>
      </c>
      <c r="I660" s="192">
        <v>32</v>
      </c>
      <c r="J660" s="206" t="s">
        <v>9</v>
      </c>
      <c r="K660" s="192">
        <v>250</v>
      </c>
      <c r="L660" s="192"/>
      <c r="M660" s="192"/>
      <c r="N660" s="193">
        <f>SUM(C660:J660)</f>
        <v>1956</v>
      </c>
    </row>
    <row r="661" spans="1:14" x14ac:dyDescent="0.25">
      <c r="A661" s="126">
        <v>45201</v>
      </c>
      <c r="B661" s="105" t="s">
        <v>27</v>
      </c>
      <c r="C661" s="184">
        <v>382</v>
      </c>
      <c r="D661" s="184">
        <v>316</v>
      </c>
      <c r="E661" s="180">
        <v>720</v>
      </c>
      <c r="F661" s="180">
        <v>197</v>
      </c>
      <c r="G661" s="180">
        <v>178</v>
      </c>
      <c r="H661" s="184">
        <v>13</v>
      </c>
      <c r="I661" s="180">
        <v>81</v>
      </c>
      <c r="J661" s="206" t="s">
        <v>9</v>
      </c>
      <c r="K661" s="188" t="s">
        <v>9</v>
      </c>
      <c r="L661" s="180"/>
      <c r="M661" s="180"/>
      <c r="N661" s="193">
        <f>SUM(C661:I661)</f>
        <v>1887</v>
      </c>
    </row>
    <row r="662" spans="1:14" x14ac:dyDescent="0.25">
      <c r="A662" s="126">
        <v>45202</v>
      </c>
      <c r="B662" s="105" t="s">
        <v>28</v>
      </c>
      <c r="C662" s="184">
        <v>9</v>
      </c>
      <c r="D662" s="184">
        <v>57</v>
      </c>
      <c r="E662" s="180">
        <v>73</v>
      </c>
      <c r="F662" s="180">
        <v>3</v>
      </c>
      <c r="G662" s="180">
        <v>10</v>
      </c>
      <c r="H662" s="183" t="s">
        <v>9</v>
      </c>
      <c r="I662" s="184">
        <v>3</v>
      </c>
      <c r="J662" s="206" t="s">
        <v>9</v>
      </c>
      <c r="K662" s="188" t="s">
        <v>9</v>
      </c>
      <c r="L662" s="184"/>
      <c r="M662" s="184"/>
      <c r="N662" s="193">
        <f>SUM(C662:I662)</f>
        <v>155</v>
      </c>
    </row>
    <row r="663" spans="1:14" x14ac:dyDescent="0.25">
      <c r="A663" s="126">
        <v>45203</v>
      </c>
      <c r="B663" s="105" t="s">
        <v>29</v>
      </c>
      <c r="C663" s="184">
        <v>18</v>
      </c>
      <c r="D663" s="184">
        <v>41</v>
      </c>
      <c r="E663" s="180">
        <v>20</v>
      </c>
      <c r="F663" s="184">
        <v>1</v>
      </c>
      <c r="G663" s="184">
        <v>12</v>
      </c>
      <c r="H663" s="183" t="s">
        <v>9</v>
      </c>
      <c r="I663" s="183" t="s">
        <v>9</v>
      </c>
      <c r="J663" s="206" t="s">
        <v>9</v>
      </c>
      <c r="K663" s="188" t="s">
        <v>9</v>
      </c>
      <c r="L663" s="183"/>
      <c r="M663" s="183"/>
      <c r="N663" s="193">
        <f>SUM(C663:I663)</f>
        <v>92</v>
      </c>
    </row>
    <row r="664" spans="1:14" x14ac:dyDescent="0.25">
      <c r="A664" s="126">
        <v>45204</v>
      </c>
      <c r="B664" s="105" t="s">
        <v>30</v>
      </c>
      <c r="C664" s="184">
        <v>108</v>
      </c>
      <c r="D664" s="184">
        <v>51</v>
      </c>
      <c r="E664" s="180">
        <v>112</v>
      </c>
      <c r="F664" s="183" t="s">
        <v>9</v>
      </c>
      <c r="G664" s="183" t="s">
        <v>9</v>
      </c>
      <c r="H664" s="183" t="s">
        <v>9</v>
      </c>
      <c r="I664" s="187" t="s">
        <v>9</v>
      </c>
      <c r="J664" s="206" t="s">
        <v>9</v>
      </c>
      <c r="K664" s="188" t="s">
        <v>9</v>
      </c>
      <c r="L664" s="187"/>
      <c r="M664" s="187"/>
      <c r="N664" s="193">
        <f>SUM(C664:I664)</f>
        <v>271</v>
      </c>
    </row>
    <row r="665" spans="1:14" x14ac:dyDescent="0.25">
      <c r="A665" s="126">
        <v>45205</v>
      </c>
      <c r="B665" s="105" t="s">
        <v>31</v>
      </c>
      <c r="C665" s="184">
        <v>5</v>
      </c>
      <c r="D665" s="184">
        <v>29</v>
      </c>
      <c r="E665" s="180">
        <v>29</v>
      </c>
      <c r="F665" s="184">
        <v>3</v>
      </c>
      <c r="G665" s="180">
        <v>5</v>
      </c>
      <c r="H665" s="184">
        <v>4</v>
      </c>
      <c r="I665" s="184">
        <v>1</v>
      </c>
      <c r="J665" s="206" t="s">
        <v>9</v>
      </c>
      <c r="K665" s="184">
        <v>12</v>
      </c>
      <c r="L665" s="184"/>
      <c r="M665" s="184"/>
      <c r="N665" s="193">
        <f>SUM(C665:J665)</f>
        <v>76</v>
      </c>
    </row>
    <row r="666" spans="1:14" x14ac:dyDescent="0.25">
      <c r="A666" s="126">
        <v>45206</v>
      </c>
      <c r="B666" s="105" t="s">
        <v>32</v>
      </c>
      <c r="C666" s="184">
        <v>153</v>
      </c>
      <c r="D666" s="183" t="s">
        <v>9</v>
      </c>
      <c r="E666" s="183" t="s">
        <v>9</v>
      </c>
      <c r="F666" s="183" t="s">
        <v>9</v>
      </c>
      <c r="G666" s="183" t="s">
        <v>9</v>
      </c>
      <c r="H666" s="183" t="s">
        <v>9</v>
      </c>
      <c r="I666" s="183" t="s">
        <v>9</v>
      </c>
      <c r="J666" s="206" t="s">
        <v>9</v>
      </c>
      <c r="K666" s="188" t="s">
        <v>9</v>
      </c>
      <c r="L666" s="183"/>
      <c r="M666" s="183"/>
      <c r="N666" s="193">
        <f>SUM(C666:I666)</f>
        <v>153</v>
      </c>
    </row>
    <row r="667" spans="1:14" x14ac:dyDescent="0.25">
      <c r="A667" s="126">
        <v>45207</v>
      </c>
      <c r="B667" s="105" t="s">
        <v>33</v>
      </c>
      <c r="C667" s="184">
        <v>44</v>
      </c>
      <c r="D667" s="184">
        <v>28</v>
      </c>
      <c r="E667" s="180">
        <v>208</v>
      </c>
      <c r="F667" s="180">
        <v>15</v>
      </c>
      <c r="G667" s="180">
        <v>36</v>
      </c>
      <c r="H667" s="183" t="s">
        <v>9</v>
      </c>
      <c r="I667" s="183" t="s">
        <v>9</v>
      </c>
      <c r="J667" s="184">
        <v>531</v>
      </c>
      <c r="K667" s="188" t="s">
        <v>9</v>
      </c>
      <c r="L667" s="183"/>
      <c r="M667" s="183"/>
      <c r="N667" s="193">
        <f>SUM(C667:I667)</f>
        <v>331</v>
      </c>
    </row>
    <row r="668" spans="1:14" x14ac:dyDescent="0.25">
      <c r="A668" s="126">
        <v>45208</v>
      </c>
      <c r="B668" s="105" t="s">
        <v>34</v>
      </c>
      <c r="C668" s="184">
        <v>23</v>
      </c>
      <c r="D668" s="184">
        <v>102</v>
      </c>
      <c r="E668" s="180">
        <v>44</v>
      </c>
      <c r="F668" s="184">
        <v>2</v>
      </c>
      <c r="G668" s="184">
        <v>2</v>
      </c>
      <c r="H668" s="183" t="s">
        <v>9</v>
      </c>
      <c r="I668" s="184">
        <v>1</v>
      </c>
      <c r="J668" s="183" t="s">
        <v>9</v>
      </c>
      <c r="K668" s="188" t="s">
        <v>9</v>
      </c>
      <c r="L668" s="184"/>
      <c r="M668" s="184"/>
      <c r="N668" s="193">
        <f>SUM(C668:I668)</f>
        <v>174</v>
      </c>
    </row>
    <row r="669" spans="1:14" x14ac:dyDescent="0.25">
      <c r="A669" s="126">
        <v>45209</v>
      </c>
      <c r="B669" s="105" t="s">
        <v>35</v>
      </c>
      <c r="C669" s="184">
        <v>123</v>
      </c>
      <c r="D669" s="184">
        <v>167</v>
      </c>
      <c r="E669" s="180">
        <v>108</v>
      </c>
      <c r="F669" s="184">
        <v>5</v>
      </c>
      <c r="G669" s="184">
        <v>7</v>
      </c>
      <c r="H669" s="183" t="s">
        <v>9</v>
      </c>
      <c r="I669" s="184">
        <v>2</v>
      </c>
      <c r="J669" s="183" t="s">
        <v>9</v>
      </c>
      <c r="K669" s="184">
        <v>186</v>
      </c>
      <c r="L669" s="184"/>
      <c r="M669" s="184"/>
      <c r="N669" s="193">
        <f>SUM(C669:J669)</f>
        <v>412</v>
      </c>
    </row>
    <row r="670" spans="1:14" x14ac:dyDescent="0.25">
      <c r="A670" s="126">
        <v>45210</v>
      </c>
      <c r="B670" s="105" t="s">
        <v>206</v>
      </c>
      <c r="C670" s="184">
        <v>13</v>
      </c>
      <c r="D670" s="184">
        <v>108</v>
      </c>
      <c r="E670" s="180">
        <v>61</v>
      </c>
      <c r="F670" s="180">
        <v>270</v>
      </c>
      <c r="G670" s="180">
        <v>72</v>
      </c>
      <c r="H670" s="183" t="s">
        <v>9</v>
      </c>
      <c r="I670" s="180">
        <v>15</v>
      </c>
      <c r="J670" s="183" t="s">
        <v>9</v>
      </c>
      <c r="K670" s="188" t="s">
        <v>9</v>
      </c>
      <c r="L670" s="180"/>
      <c r="M670" s="180"/>
      <c r="N670" s="193">
        <f>SUM(C670:I670)</f>
        <v>539</v>
      </c>
    </row>
    <row r="671" spans="1:14" x14ac:dyDescent="0.25">
      <c r="A671" s="126">
        <v>45211</v>
      </c>
      <c r="B671" s="105" t="s">
        <v>36</v>
      </c>
      <c r="C671" s="183" t="s">
        <v>9</v>
      </c>
      <c r="D671" s="183" t="s">
        <v>9</v>
      </c>
      <c r="E671" s="180">
        <v>99</v>
      </c>
      <c r="F671" s="183" t="s">
        <v>9</v>
      </c>
      <c r="G671" s="183" t="s">
        <v>9</v>
      </c>
      <c r="H671" s="183" t="s">
        <v>9</v>
      </c>
      <c r="I671" s="183" t="s">
        <v>9</v>
      </c>
      <c r="J671" s="183" t="s">
        <v>9</v>
      </c>
      <c r="K671" s="188" t="s">
        <v>9</v>
      </c>
      <c r="L671" s="183"/>
      <c r="M671" s="183"/>
      <c r="N671" s="193">
        <f>SUM(C671:I671)</f>
        <v>99</v>
      </c>
    </row>
    <row r="672" spans="1:14" x14ac:dyDescent="0.25">
      <c r="A672" s="126">
        <v>45212</v>
      </c>
      <c r="B672" s="105" t="s">
        <v>37</v>
      </c>
      <c r="C672" s="183" t="s">
        <v>9</v>
      </c>
      <c r="D672" s="183" t="s">
        <v>9</v>
      </c>
      <c r="E672" s="184">
        <v>2</v>
      </c>
      <c r="F672" s="183" t="s">
        <v>9</v>
      </c>
      <c r="G672" s="183" t="s">
        <v>9</v>
      </c>
      <c r="H672" s="183" t="s">
        <v>9</v>
      </c>
      <c r="I672" s="183" t="s">
        <v>9</v>
      </c>
      <c r="J672" s="183" t="s">
        <v>9</v>
      </c>
      <c r="K672" s="188" t="s">
        <v>9</v>
      </c>
      <c r="L672" s="183"/>
      <c r="M672" s="183"/>
      <c r="N672" s="193">
        <f>SUM(C672:I672)</f>
        <v>2</v>
      </c>
    </row>
    <row r="673" spans="1:14" x14ac:dyDescent="0.25">
      <c r="A673" s="126">
        <v>45213</v>
      </c>
      <c r="B673" s="105" t="s">
        <v>39</v>
      </c>
      <c r="C673" s="183" t="s">
        <v>9</v>
      </c>
      <c r="D673" s="183" t="s">
        <v>9</v>
      </c>
      <c r="E673" s="183" t="s">
        <v>9</v>
      </c>
      <c r="F673" s="183" t="s">
        <v>9</v>
      </c>
      <c r="G673" s="183" t="s">
        <v>9</v>
      </c>
      <c r="H673" s="183" t="s">
        <v>9</v>
      </c>
      <c r="I673" s="183" t="s">
        <v>9</v>
      </c>
      <c r="J673" s="183" t="s">
        <v>9</v>
      </c>
      <c r="K673" s="188" t="s">
        <v>9</v>
      </c>
      <c r="L673" s="183"/>
      <c r="M673" s="183"/>
      <c r="N673" s="205" t="s">
        <v>9</v>
      </c>
    </row>
    <row r="674" spans="1:14" x14ac:dyDescent="0.25">
      <c r="A674" s="126">
        <v>45214</v>
      </c>
      <c r="B674" s="105" t="s">
        <v>43</v>
      </c>
      <c r="C674" s="183" t="s">
        <v>9</v>
      </c>
      <c r="D674" s="184">
        <v>327</v>
      </c>
      <c r="E674" s="180">
        <v>63</v>
      </c>
      <c r="F674" s="184">
        <v>2</v>
      </c>
      <c r="G674" s="184">
        <v>5</v>
      </c>
      <c r="H674" s="183" t="s">
        <v>9</v>
      </c>
      <c r="I674" s="184">
        <v>2</v>
      </c>
      <c r="J674" s="183" t="s">
        <v>9</v>
      </c>
      <c r="K674" s="188" t="s">
        <v>9</v>
      </c>
      <c r="L674" s="184"/>
      <c r="M674" s="184"/>
      <c r="N674" s="193">
        <f>SUM(C674:I674)</f>
        <v>399</v>
      </c>
    </row>
    <row r="675" spans="1:14" x14ac:dyDescent="0.25">
      <c r="A675" s="126">
        <v>45215</v>
      </c>
      <c r="B675" s="105" t="s">
        <v>40</v>
      </c>
      <c r="C675" s="183" t="s">
        <v>9</v>
      </c>
      <c r="D675" s="183" t="s">
        <v>9</v>
      </c>
      <c r="E675" s="183" t="s">
        <v>9</v>
      </c>
      <c r="F675" s="183" t="s">
        <v>9</v>
      </c>
      <c r="G675" s="183" t="s">
        <v>9</v>
      </c>
      <c r="H675" s="183" t="s">
        <v>9</v>
      </c>
      <c r="I675" s="183" t="s">
        <v>9</v>
      </c>
      <c r="J675" s="183" t="s">
        <v>9</v>
      </c>
      <c r="K675" s="188" t="s">
        <v>9</v>
      </c>
      <c r="L675" s="183"/>
      <c r="M675" s="183"/>
      <c r="N675" s="205" t="s">
        <v>9</v>
      </c>
    </row>
    <row r="676" spans="1:14" x14ac:dyDescent="0.25">
      <c r="A676" s="126">
        <v>45216</v>
      </c>
      <c r="B676" s="105" t="s">
        <v>44</v>
      </c>
      <c r="C676" s="183" t="s">
        <v>9</v>
      </c>
      <c r="D676" s="183" t="s">
        <v>9</v>
      </c>
      <c r="E676" s="187" t="s">
        <v>9</v>
      </c>
      <c r="F676" s="187" t="s">
        <v>9</v>
      </c>
      <c r="G676" s="183" t="s">
        <v>9</v>
      </c>
      <c r="H676" s="183" t="s">
        <v>9</v>
      </c>
      <c r="I676" s="183" t="s">
        <v>9</v>
      </c>
      <c r="J676" s="183" t="s">
        <v>9</v>
      </c>
      <c r="K676" s="188" t="s">
        <v>9</v>
      </c>
      <c r="L676" s="183"/>
      <c r="M676" s="183"/>
      <c r="N676" s="205" t="s">
        <v>9</v>
      </c>
    </row>
    <row r="677" spans="1:14" x14ac:dyDescent="0.25">
      <c r="A677" s="126">
        <v>45217</v>
      </c>
      <c r="B677" s="105" t="s">
        <v>41</v>
      </c>
      <c r="C677" s="183" t="s">
        <v>9</v>
      </c>
      <c r="D677" s="183" t="s">
        <v>9</v>
      </c>
      <c r="E677" s="183">
        <v>144</v>
      </c>
      <c r="F677" s="187">
        <v>4</v>
      </c>
      <c r="G677" s="187" t="s">
        <v>9</v>
      </c>
      <c r="H677" s="183" t="s">
        <v>9</v>
      </c>
      <c r="I677" s="187">
        <v>43</v>
      </c>
      <c r="J677" s="183" t="s">
        <v>9</v>
      </c>
      <c r="K677" s="188" t="s">
        <v>9</v>
      </c>
      <c r="L677" s="187"/>
      <c r="M677" s="187"/>
      <c r="N677" s="193">
        <f>SUM(C677:I677)</f>
        <v>191</v>
      </c>
    </row>
    <row r="678" spans="1:14" x14ac:dyDescent="0.25">
      <c r="A678" s="127">
        <v>45218</v>
      </c>
      <c r="B678" s="122" t="s">
        <v>42</v>
      </c>
      <c r="C678" s="191">
        <f t="shared" ref="C678:I678" si="31">SUM(C660:C677)</f>
        <v>1172</v>
      </c>
      <c r="D678" s="191">
        <f t="shared" si="31"/>
        <v>1956</v>
      </c>
      <c r="E678" s="191">
        <f t="shared" si="31"/>
        <v>2279</v>
      </c>
      <c r="F678" s="191">
        <f t="shared" si="31"/>
        <v>561</v>
      </c>
      <c r="G678" s="191">
        <f t="shared" si="31"/>
        <v>559</v>
      </c>
      <c r="H678" s="191">
        <f t="shared" si="31"/>
        <v>30</v>
      </c>
      <c r="I678" s="191">
        <f t="shared" si="31"/>
        <v>180</v>
      </c>
      <c r="J678" s="191">
        <v>531</v>
      </c>
      <c r="K678" s="191">
        <f>+K660</f>
        <v>250</v>
      </c>
      <c r="L678" s="191"/>
      <c r="M678" s="191"/>
      <c r="N678" s="194">
        <f>+SUM(C678+D678+E678+F678+G678+H678+I678)</f>
        <v>6737</v>
      </c>
    </row>
    <row r="679" spans="1:14" x14ac:dyDescent="0.25">
      <c r="A679" s="126">
        <v>45231</v>
      </c>
      <c r="B679" s="105" t="s">
        <v>26</v>
      </c>
      <c r="C679" s="196">
        <v>333</v>
      </c>
      <c r="D679" s="206">
        <v>509</v>
      </c>
      <c r="E679" s="188">
        <v>613</v>
      </c>
      <c r="F679" s="196">
        <v>67</v>
      </c>
      <c r="G679" s="206">
        <v>187</v>
      </c>
      <c r="H679" s="206">
        <v>12</v>
      </c>
      <c r="I679" s="206">
        <v>31</v>
      </c>
      <c r="J679" s="206" t="s">
        <v>9</v>
      </c>
      <c r="K679" s="192">
        <v>204</v>
      </c>
      <c r="L679" s="206"/>
      <c r="M679" s="206"/>
      <c r="N679" s="193">
        <f t="shared" ref="N679:N696" si="32">SUM(C679:I679)</f>
        <v>1752</v>
      </c>
    </row>
    <row r="680" spans="1:14" x14ac:dyDescent="0.25">
      <c r="A680" s="126">
        <v>45232</v>
      </c>
      <c r="B680" s="105" t="s">
        <v>27</v>
      </c>
      <c r="C680" s="183">
        <v>296</v>
      </c>
      <c r="D680" s="187">
        <v>350</v>
      </c>
      <c r="E680" s="188">
        <v>718</v>
      </c>
      <c r="F680" s="196">
        <v>245</v>
      </c>
      <c r="G680" s="187">
        <v>158</v>
      </c>
      <c r="H680" s="183">
        <v>8</v>
      </c>
      <c r="I680" s="187">
        <v>79</v>
      </c>
      <c r="J680" s="206" t="s">
        <v>9</v>
      </c>
      <c r="K680" s="188" t="s">
        <v>9</v>
      </c>
      <c r="L680" s="187"/>
      <c r="M680" s="187"/>
      <c r="N680" s="193">
        <f t="shared" si="32"/>
        <v>1854</v>
      </c>
    </row>
    <row r="681" spans="1:14" x14ac:dyDescent="0.25">
      <c r="A681" s="126">
        <v>45233</v>
      </c>
      <c r="B681" s="105" t="s">
        <v>28</v>
      </c>
      <c r="C681" s="183">
        <v>13</v>
      </c>
      <c r="D681" s="187">
        <v>51</v>
      </c>
      <c r="E681" s="188">
        <v>59</v>
      </c>
      <c r="F681" s="196">
        <v>8</v>
      </c>
      <c r="G681" s="187">
        <v>11</v>
      </c>
      <c r="H681" s="183" t="s">
        <v>9</v>
      </c>
      <c r="I681" s="183">
        <v>5</v>
      </c>
      <c r="J681" s="206" t="s">
        <v>9</v>
      </c>
      <c r="K681" s="188" t="s">
        <v>9</v>
      </c>
      <c r="L681" s="183"/>
      <c r="M681" s="183"/>
      <c r="N681" s="193">
        <f t="shared" si="32"/>
        <v>147</v>
      </c>
    </row>
    <row r="682" spans="1:14" x14ac:dyDescent="0.25">
      <c r="A682" s="126">
        <v>45234</v>
      </c>
      <c r="B682" s="105" t="s">
        <v>29</v>
      </c>
      <c r="C682" s="183">
        <v>14</v>
      </c>
      <c r="D682" s="187">
        <v>44</v>
      </c>
      <c r="E682" s="188">
        <v>19</v>
      </c>
      <c r="F682" s="196">
        <v>1</v>
      </c>
      <c r="G682" s="183">
        <v>14</v>
      </c>
      <c r="H682" s="183" t="s">
        <v>9</v>
      </c>
      <c r="I682" s="183" t="s">
        <v>9</v>
      </c>
      <c r="J682" s="206" t="s">
        <v>9</v>
      </c>
      <c r="K682" s="188" t="s">
        <v>9</v>
      </c>
      <c r="L682" s="183"/>
      <c r="M682" s="183"/>
      <c r="N682" s="193">
        <f t="shared" si="32"/>
        <v>92</v>
      </c>
    </row>
    <row r="683" spans="1:14" x14ac:dyDescent="0.25">
      <c r="A683" s="126">
        <v>45235</v>
      </c>
      <c r="B683" s="105" t="s">
        <v>30</v>
      </c>
      <c r="C683" s="183">
        <v>90</v>
      </c>
      <c r="D683" s="187">
        <v>19</v>
      </c>
      <c r="E683" s="188">
        <v>109</v>
      </c>
      <c r="F683" s="196">
        <v>3</v>
      </c>
      <c r="G683" s="183">
        <v>4</v>
      </c>
      <c r="H683" s="183" t="s">
        <v>9</v>
      </c>
      <c r="I683" s="187" t="s">
        <v>9</v>
      </c>
      <c r="J683" s="206" t="s">
        <v>9</v>
      </c>
      <c r="K683" s="188" t="s">
        <v>9</v>
      </c>
      <c r="L683" s="187"/>
      <c r="M683" s="187"/>
      <c r="N683" s="193">
        <f t="shared" si="32"/>
        <v>225</v>
      </c>
    </row>
    <row r="684" spans="1:14" x14ac:dyDescent="0.25">
      <c r="A684" s="126">
        <v>45236</v>
      </c>
      <c r="B684" s="105" t="s">
        <v>31</v>
      </c>
      <c r="C684" s="183">
        <v>6</v>
      </c>
      <c r="D684" s="187">
        <v>24</v>
      </c>
      <c r="E684" s="188">
        <v>30</v>
      </c>
      <c r="F684" s="196" t="s">
        <v>9</v>
      </c>
      <c r="G684" s="187">
        <v>10</v>
      </c>
      <c r="H684" s="183">
        <v>4</v>
      </c>
      <c r="I684" s="183">
        <v>4</v>
      </c>
      <c r="J684" s="206" t="s">
        <v>9</v>
      </c>
      <c r="K684" s="184">
        <v>12</v>
      </c>
      <c r="L684" s="183"/>
      <c r="M684" s="183"/>
      <c r="N684" s="193">
        <f t="shared" si="32"/>
        <v>78</v>
      </c>
    </row>
    <row r="685" spans="1:14" x14ac:dyDescent="0.25">
      <c r="A685" s="126">
        <v>45237</v>
      </c>
      <c r="B685" s="105" t="s">
        <v>32</v>
      </c>
      <c r="C685" s="183">
        <v>194</v>
      </c>
      <c r="D685" s="183" t="s">
        <v>9</v>
      </c>
      <c r="E685" s="188" t="s">
        <v>9</v>
      </c>
      <c r="F685" s="196" t="s">
        <v>9</v>
      </c>
      <c r="G685" s="183" t="s">
        <v>9</v>
      </c>
      <c r="H685" s="183" t="s">
        <v>9</v>
      </c>
      <c r="I685" s="183" t="s">
        <v>9</v>
      </c>
      <c r="J685" s="206" t="s">
        <v>9</v>
      </c>
      <c r="K685" s="188" t="s">
        <v>9</v>
      </c>
      <c r="L685" s="183"/>
      <c r="M685" s="183"/>
      <c r="N685" s="193">
        <f t="shared" si="32"/>
        <v>194</v>
      </c>
    </row>
    <row r="686" spans="1:14" x14ac:dyDescent="0.25">
      <c r="A686" s="126">
        <v>45238</v>
      </c>
      <c r="B686" s="105" t="s">
        <v>33</v>
      </c>
      <c r="C686" s="183">
        <v>31</v>
      </c>
      <c r="D686" s="187">
        <v>42</v>
      </c>
      <c r="E686" s="188">
        <v>188</v>
      </c>
      <c r="F686" s="196">
        <v>18</v>
      </c>
      <c r="G686" s="187">
        <v>44</v>
      </c>
      <c r="H686" s="183" t="s">
        <v>9</v>
      </c>
      <c r="I686" s="183" t="s">
        <v>9</v>
      </c>
      <c r="J686" s="184">
        <v>513</v>
      </c>
      <c r="K686" s="188" t="s">
        <v>9</v>
      </c>
      <c r="L686" s="183"/>
      <c r="M686" s="183"/>
      <c r="N686" s="193">
        <f t="shared" si="32"/>
        <v>323</v>
      </c>
    </row>
    <row r="687" spans="1:14" x14ac:dyDescent="0.25">
      <c r="A687" s="126">
        <v>45239</v>
      </c>
      <c r="B687" s="105" t="s">
        <v>34</v>
      </c>
      <c r="C687" s="183">
        <v>31</v>
      </c>
      <c r="D687" s="187">
        <v>48</v>
      </c>
      <c r="E687" s="188">
        <v>30</v>
      </c>
      <c r="F687" s="196" t="s">
        <v>9</v>
      </c>
      <c r="G687" s="183">
        <v>1</v>
      </c>
      <c r="H687" s="183" t="s">
        <v>9</v>
      </c>
      <c r="I687" s="183" t="s">
        <v>9</v>
      </c>
      <c r="J687" s="183" t="s">
        <v>9</v>
      </c>
      <c r="K687" s="188" t="s">
        <v>9</v>
      </c>
      <c r="L687" s="183"/>
      <c r="M687" s="183"/>
      <c r="N687" s="193">
        <f t="shared" si="32"/>
        <v>110</v>
      </c>
    </row>
    <row r="688" spans="1:14" x14ac:dyDescent="0.25">
      <c r="A688" s="126">
        <v>45240</v>
      </c>
      <c r="B688" s="105" t="s">
        <v>35</v>
      </c>
      <c r="C688" s="183">
        <v>93</v>
      </c>
      <c r="D688" s="187">
        <v>134</v>
      </c>
      <c r="E688" s="188">
        <v>120</v>
      </c>
      <c r="F688" s="196">
        <v>11</v>
      </c>
      <c r="G688" s="183">
        <v>7</v>
      </c>
      <c r="H688" s="183" t="s">
        <v>9</v>
      </c>
      <c r="I688" s="183">
        <v>1</v>
      </c>
      <c r="J688" s="183" t="s">
        <v>9</v>
      </c>
      <c r="K688" s="184">
        <v>166</v>
      </c>
      <c r="L688" s="183"/>
      <c r="M688" s="183"/>
      <c r="N688" s="193">
        <f t="shared" si="32"/>
        <v>366</v>
      </c>
    </row>
    <row r="689" spans="1:14" x14ac:dyDescent="0.25">
      <c r="A689" s="126">
        <v>45241</v>
      </c>
      <c r="B689" s="105" t="s">
        <v>206</v>
      </c>
      <c r="C689" s="183">
        <v>8</v>
      </c>
      <c r="D689" s="187">
        <v>86</v>
      </c>
      <c r="E689" s="188">
        <v>210</v>
      </c>
      <c r="F689" s="196">
        <v>331</v>
      </c>
      <c r="G689" s="187">
        <v>64</v>
      </c>
      <c r="H689" s="183" t="s">
        <v>9</v>
      </c>
      <c r="I689" s="187">
        <v>11</v>
      </c>
      <c r="J689" s="183" t="s">
        <v>9</v>
      </c>
      <c r="K689" s="188" t="s">
        <v>9</v>
      </c>
      <c r="L689" s="187"/>
      <c r="M689" s="187"/>
      <c r="N689" s="193">
        <f t="shared" si="32"/>
        <v>710</v>
      </c>
    </row>
    <row r="690" spans="1:14" x14ac:dyDescent="0.25">
      <c r="A690" s="126">
        <v>45242</v>
      </c>
      <c r="B690" s="105" t="s">
        <v>36</v>
      </c>
      <c r="C690" s="183" t="s">
        <v>9</v>
      </c>
      <c r="D690" s="187" t="s">
        <v>9</v>
      </c>
      <c r="E690" s="188">
        <v>67</v>
      </c>
      <c r="F690" s="196" t="s">
        <v>9</v>
      </c>
      <c r="G690" s="183" t="s">
        <v>9</v>
      </c>
      <c r="H690" s="183" t="s">
        <v>9</v>
      </c>
      <c r="I690" s="183" t="s">
        <v>9</v>
      </c>
      <c r="J690" s="183" t="s">
        <v>9</v>
      </c>
      <c r="K690" s="188" t="s">
        <v>9</v>
      </c>
      <c r="L690" s="183"/>
      <c r="M690" s="183"/>
      <c r="N690" s="193">
        <f t="shared" si="32"/>
        <v>67</v>
      </c>
    </row>
    <row r="691" spans="1:14" x14ac:dyDescent="0.25">
      <c r="A691" s="126">
        <v>45243</v>
      </c>
      <c r="B691" s="105" t="s">
        <v>37</v>
      </c>
      <c r="C691" s="183" t="s">
        <v>9</v>
      </c>
      <c r="D691" s="183" t="s">
        <v>9</v>
      </c>
      <c r="E691" s="188">
        <v>2</v>
      </c>
      <c r="F691" s="196" t="s">
        <v>9</v>
      </c>
      <c r="G691" s="183" t="s">
        <v>9</v>
      </c>
      <c r="H691" s="183" t="s">
        <v>9</v>
      </c>
      <c r="I691" s="183" t="s">
        <v>9</v>
      </c>
      <c r="J691" s="183" t="s">
        <v>9</v>
      </c>
      <c r="K691" s="188" t="s">
        <v>9</v>
      </c>
      <c r="L691" s="183"/>
      <c r="M691" s="183"/>
      <c r="N691" s="193">
        <f t="shared" si="32"/>
        <v>2</v>
      </c>
    </row>
    <row r="692" spans="1:14" x14ac:dyDescent="0.25">
      <c r="A692" s="126">
        <v>45244</v>
      </c>
      <c r="B692" s="105" t="s">
        <v>39</v>
      </c>
      <c r="C692" s="183" t="s">
        <v>9</v>
      </c>
      <c r="D692" s="183" t="s">
        <v>9</v>
      </c>
      <c r="E692" s="188" t="s">
        <v>9</v>
      </c>
      <c r="F692" s="196" t="s">
        <v>9</v>
      </c>
      <c r="G692" s="183" t="s">
        <v>9</v>
      </c>
      <c r="H692" s="183" t="s">
        <v>9</v>
      </c>
      <c r="I692" s="183">
        <v>1</v>
      </c>
      <c r="J692" s="183" t="s">
        <v>9</v>
      </c>
      <c r="K692" s="188" t="s">
        <v>9</v>
      </c>
      <c r="L692" s="183"/>
      <c r="M692" s="183"/>
      <c r="N692" s="193">
        <f t="shared" si="32"/>
        <v>1</v>
      </c>
    </row>
    <row r="693" spans="1:14" x14ac:dyDescent="0.25">
      <c r="A693" s="126">
        <v>45245</v>
      </c>
      <c r="B693" s="105" t="s">
        <v>43</v>
      </c>
      <c r="C693" s="183" t="s">
        <v>9</v>
      </c>
      <c r="D693" s="187">
        <v>275</v>
      </c>
      <c r="E693" s="188">
        <v>51</v>
      </c>
      <c r="F693" s="196" t="s">
        <v>9</v>
      </c>
      <c r="G693" s="183">
        <v>9</v>
      </c>
      <c r="H693" s="183" t="s">
        <v>9</v>
      </c>
      <c r="I693" s="183">
        <v>4</v>
      </c>
      <c r="J693" s="183" t="s">
        <v>9</v>
      </c>
      <c r="K693" s="188" t="s">
        <v>9</v>
      </c>
      <c r="L693" s="183"/>
      <c r="M693" s="183"/>
      <c r="N693" s="193">
        <f t="shared" si="32"/>
        <v>339</v>
      </c>
    </row>
    <row r="694" spans="1:14" x14ac:dyDescent="0.25">
      <c r="A694" s="126">
        <v>45246</v>
      </c>
      <c r="B694" s="105" t="s">
        <v>40</v>
      </c>
      <c r="C694" s="183" t="s">
        <v>9</v>
      </c>
      <c r="D694" s="183" t="s">
        <v>9</v>
      </c>
      <c r="E694" s="188">
        <v>4</v>
      </c>
      <c r="F694" s="196" t="s">
        <v>9</v>
      </c>
      <c r="G694" s="183" t="s">
        <v>9</v>
      </c>
      <c r="H694" s="183" t="s">
        <v>9</v>
      </c>
      <c r="I694" s="183" t="s">
        <v>9</v>
      </c>
      <c r="J694" s="183" t="s">
        <v>9</v>
      </c>
      <c r="K694" s="188" t="s">
        <v>9</v>
      </c>
      <c r="L694" s="183"/>
      <c r="M694" s="183"/>
      <c r="N694" s="193">
        <f t="shared" si="32"/>
        <v>4</v>
      </c>
    </row>
    <row r="695" spans="1:14" x14ac:dyDescent="0.25">
      <c r="A695" s="126">
        <v>45247</v>
      </c>
      <c r="B695" s="105" t="s">
        <v>44</v>
      </c>
      <c r="C695" s="183" t="s">
        <v>9</v>
      </c>
      <c r="D695" s="180">
        <v>4</v>
      </c>
      <c r="E695" s="188" t="s">
        <v>9</v>
      </c>
      <c r="F695" s="196" t="s">
        <v>9</v>
      </c>
      <c r="G695" s="183" t="s">
        <v>9</v>
      </c>
      <c r="H695" s="183" t="s">
        <v>9</v>
      </c>
      <c r="I695" s="183" t="s">
        <v>9</v>
      </c>
      <c r="J695" s="183" t="s">
        <v>9</v>
      </c>
      <c r="K695" s="188" t="s">
        <v>9</v>
      </c>
      <c r="L695" s="183"/>
      <c r="M695" s="183"/>
      <c r="N695" s="193">
        <f t="shared" si="32"/>
        <v>4</v>
      </c>
    </row>
    <row r="696" spans="1:14" x14ac:dyDescent="0.25">
      <c r="A696" s="126">
        <v>45248</v>
      </c>
      <c r="B696" s="105" t="s">
        <v>41</v>
      </c>
      <c r="C696" s="183" t="s">
        <v>9</v>
      </c>
      <c r="D696" s="183" t="s">
        <v>9</v>
      </c>
      <c r="E696" s="188">
        <v>3</v>
      </c>
      <c r="F696" s="196">
        <v>14</v>
      </c>
      <c r="G696" s="187">
        <v>8</v>
      </c>
      <c r="H696" s="183" t="s">
        <v>9</v>
      </c>
      <c r="I696" s="187">
        <v>78</v>
      </c>
      <c r="J696" s="183" t="s">
        <v>9</v>
      </c>
      <c r="K696" s="188" t="s">
        <v>9</v>
      </c>
      <c r="L696" s="187"/>
      <c r="M696" s="187"/>
      <c r="N696" s="193">
        <f t="shared" si="32"/>
        <v>103</v>
      </c>
    </row>
    <row r="697" spans="1:14" x14ac:dyDescent="0.25">
      <c r="A697" s="127">
        <v>45249</v>
      </c>
      <c r="B697" s="122" t="s">
        <v>42</v>
      </c>
      <c r="C697" s="191">
        <f t="shared" ref="C697:I697" si="33">SUM(C679:C696)</f>
        <v>1109</v>
      </c>
      <c r="D697" s="191">
        <f t="shared" si="33"/>
        <v>1586</v>
      </c>
      <c r="E697" s="214">
        <f t="shared" si="33"/>
        <v>2223</v>
      </c>
      <c r="F697" s="214">
        <f t="shared" si="33"/>
        <v>698</v>
      </c>
      <c r="G697" s="191">
        <f t="shared" si="33"/>
        <v>517</v>
      </c>
      <c r="H697" s="191">
        <f t="shared" si="33"/>
        <v>24</v>
      </c>
      <c r="I697" s="191">
        <f t="shared" si="33"/>
        <v>214</v>
      </c>
      <c r="J697" s="191">
        <v>513</v>
      </c>
      <c r="K697" s="191">
        <f>+K679</f>
        <v>204</v>
      </c>
      <c r="L697" s="191"/>
      <c r="M697" s="191"/>
      <c r="N697" s="194">
        <f>+SUM(C697+D697+E697+H697+F697+G697+I697)</f>
        <v>6371</v>
      </c>
    </row>
    <row r="698" spans="1:14" x14ac:dyDescent="0.25">
      <c r="A698" s="126">
        <v>45261</v>
      </c>
      <c r="B698" s="105" t="s">
        <v>26</v>
      </c>
      <c r="C698" s="179">
        <v>289</v>
      </c>
      <c r="D698" s="179">
        <v>464</v>
      </c>
      <c r="E698" s="192">
        <v>586</v>
      </c>
      <c r="F698" s="192">
        <v>73</v>
      </c>
      <c r="G698" s="192">
        <v>220</v>
      </c>
      <c r="H698" s="192">
        <v>10</v>
      </c>
      <c r="I698" s="192">
        <v>35</v>
      </c>
      <c r="J698" s="206" t="s">
        <v>9</v>
      </c>
      <c r="K698" s="192">
        <v>263</v>
      </c>
      <c r="L698" s="192"/>
      <c r="M698" s="192"/>
      <c r="N698" s="193">
        <f t="shared" ref="N698:N710" si="34">SUM(C698:I698)</f>
        <v>1677</v>
      </c>
    </row>
    <row r="699" spans="1:14" x14ac:dyDescent="0.25">
      <c r="A699" s="126">
        <v>45262</v>
      </c>
      <c r="B699" s="105" t="s">
        <v>27</v>
      </c>
      <c r="C699" s="184">
        <v>354</v>
      </c>
      <c r="D699" s="184">
        <v>239</v>
      </c>
      <c r="E699" s="180">
        <v>416</v>
      </c>
      <c r="F699" s="180">
        <v>185</v>
      </c>
      <c r="G699" s="180">
        <v>154</v>
      </c>
      <c r="H699" s="184">
        <v>6</v>
      </c>
      <c r="I699" s="180">
        <v>56</v>
      </c>
      <c r="J699" s="206" t="s">
        <v>9</v>
      </c>
      <c r="K699" s="188" t="s">
        <v>9</v>
      </c>
      <c r="L699" s="180"/>
      <c r="M699" s="180"/>
      <c r="N699" s="193">
        <f t="shared" si="34"/>
        <v>1410</v>
      </c>
    </row>
    <row r="700" spans="1:14" x14ac:dyDescent="0.25">
      <c r="A700" s="126">
        <v>45263</v>
      </c>
      <c r="B700" s="105" t="s">
        <v>28</v>
      </c>
      <c r="C700" s="184">
        <v>21</v>
      </c>
      <c r="D700" s="184">
        <v>24</v>
      </c>
      <c r="E700" s="180">
        <v>37</v>
      </c>
      <c r="F700" s="180">
        <v>4</v>
      </c>
      <c r="G700" s="180">
        <v>4</v>
      </c>
      <c r="H700" s="183" t="s">
        <v>9</v>
      </c>
      <c r="I700" s="184">
        <v>1</v>
      </c>
      <c r="J700" s="206" t="s">
        <v>9</v>
      </c>
      <c r="K700" s="188" t="s">
        <v>9</v>
      </c>
      <c r="L700" s="184"/>
      <c r="M700" s="184"/>
      <c r="N700" s="193">
        <f t="shared" si="34"/>
        <v>91</v>
      </c>
    </row>
    <row r="701" spans="1:14" x14ac:dyDescent="0.25">
      <c r="A701" s="126">
        <v>45264</v>
      </c>
      <c r="B701" s="105" t="s">
        <v>29</v>
      </c>
      <c r="C701" s="184">
        <v>10</v>
      </c>
      <c r="D701" s="184">
        <v>35</v>
      </c>
      <c r="E701" s="180">
        <v>25</v>
      </c>
      <c r="F701" s="183" t="s">
        <v>9</v>
      </c>
      <c r="G701" s="184">
        <v>11</v>
      </c>
      <c r="H701" s="183" t="s">
        <v>9</v>
      </c>
      <c r="I701" s="184">
        <v>1</v>
      </c>
      <c r="J701" s="206" t="s">
        <v>9</v>
      </c>
      <c r="K701" s="188" t="s">
        <v>9</v>
      </c>
      <c r="L701" s="184"/>
      <c r="M701" s="184"/>
      <c r="N701" s="193">
        <f t="shared" si="34"/>
        <v>82</v>
      </c>
    </row>
    <row r="702" spans="1:14" x14ac:dyDescent="0.25">
      <c r="A702" s="126">
        <v>45265</v>
      </c>
      <c r="B702" s="105" t="s">
        <v>30</v>
      </c>
      <c r="C702" s="184">
        <v>133</v>
      </c>
      <c r="D702" s="184">
        <v>30</v>
      </c>
      <c r="E702" s="180">
        <v>101</v>
      </c>
      <c r="F702" s="183" t="s">
        <v>9</v>
      </c>
      <c r="G702" s="183" t="s">
        <v>9</v>
      </c>
      <c r="H702" s="183" t="s">
        <v>9</v>
      </c>
      <c r="I702" s="187" t="s">
        <v>9</v>
      </c>
      <c r="J702" s="206" t="s">
        <v>9</v>
      </c>
      <c r="K702" s="188" t="s">
        <v>9</v>
      </c>
      <c r="L702" s="187"/>
      <c r="M702" s="187"/>
      <c r="N702" s="193">
        <f t="shared" si="34"/>
        <v>264</v>
      </c>
    </row>
    <row r="703" spans="1:14" x14ac:dyDescent="0.25">
      <c r="A703" s="126">
        <v>45266</v>
      </c>
      <c r="B703" s="105" t="s">
        <v>31</v>
      </c>
      <c r="C703" s="184">
        <v>10</v>
      </c>
      <c r="D703" s="183" t="s">
        <v>9</v>
      </c>
      <c r="E703" s="180">
        <v>35</v>
      </c>
      <c r="F703" s="184">
        <v>4</v>
      </c>
      <c r="G703" s="180">
        <v>6</v>
      </c>
      <c r="H703" s="184">
        <v>1</v>
      </c>
      <c r="I703" s="184">
        <v>1</v>
      </c>
      <c r="J703" s="206" t="s">
        <v>9</v>
      </c>
      <c r="K703" s="184">
        <v>8</v>
      </c>
      <c r="L703" s="184"/>
      <c r="M703" s="184"/>
      <c r="N703" s="193">
        <f t="shared" si="34"/>
        <v>57</v>
      </c>
    </row>
    <row r="704" spans="1:14" x14ac:dyDescent="0.25">
      <c r="A704" s="126">
        <v>45267</v>
      </c>
      <c r="B704" s="105" t="s">
        <v>32</v>
      </c>
      <c r="C704" s="184">
        <v>130</v>
      </c>
      <c r="D704" s="183" t="s">
        <v>9</v>
      </c>
      <c r="E704" s="183" t="s">
        <v>9</v>
      </c>
      <c r="F704" s="183" t="s">
        <v>9</v>
      </c>
      <c r="G704" s="183" t="s">
        <v>9</v>
      </c>
      <c r="H704" s="183" t="s">
        <v>9</v>
      </c>
      <c r="I704" s="184">
        <v>1</v>
      </c>
      <c r="J704" s="206" t="s">
        <v>9</v>
      </c>
      <c r="K704" s="188" t="s">
        <v>9</v>
      </c>
      <c r="L704" s="184"/>
      <c r="M704" s="184"/>
      <c r="N704" s="193">
        <f t="shared" si="34"/>
        <v>131</v>
      </c>
    </row>
    <row r="705" spans="1:14" x14ac:dyDescent="0.25">
      <c r="A705" s="126">
        <v>45268</v>
      </c>
      <c r="B705" s="105" t="s">
        <v>33</v>
      </c>
      <c r="C705" s="184">
        <v>34</v>
      </c>
      <c r="D705" s="184">
        <v>43</v>
      </c>
      <c r="E705" s="180">
        <v>178</v>
      </c>
      <c r="F705" s="180">
        <v>8</v>
      </c>
      <c r="G705" s="180">
        <v>44</v>
      </c>
      <c r="H705" s="183" t="s">
        <v>9</v>
      </c>
      <c r="I705" s="183" t="s">
        <v>9</v>
      </c>
      <c r="J705" s="184">
        <v>461</v>
      </c>
      <c r="K705" s="188" t="s">
        <v>9</v>
      </c>
      <c r="L705" s="183"/>
      <c r="M705" s="183"/>
      <c r="N705" s="193">
        <f t="shared" si="34"/>
        <v>307</v>
      </c>
    </row>
    <row r="706" spans="1:14" x14ac:dyDescent="0.25">
      <c r="A706" s="126">
        <v>45269</v>
      </c>
      <c r="B706" s="105" t="s">
        <v>34</v>
      </c>
      <c r="C706" s="184">
        <v>21</v>
      </c>
      <c r="D706" s="184">
        <v>62</v>
      </c>
      <c r="E706" s="180">
        <v>27</v>
      </c>
      <c r="F706" s="184">
        <v>2</v>
      </c>
      <c r="G706" s="184">
        <v>2</v>
      </c>
      <c r="H706" s="183" t="s">
        <v>9</v>
      </c>
      <c r="I706" s="183" t="s">
        <v>9</v>
      </c>
      <c r="J706" s="183" t="s">
        <v>9</v>
      </c>
      <c r="K706" s="188" t="s">
        <v>9</v>
      </c>
      <c r="L706" s="183"/>
      <c r="M706" s="183"/>
      <c r="N706" s="193">
        <f t="shared" si="34"/>
        <v>114</v>
      </c>
    </row>
    <row r="707" spans="1:14" x14ac:dyDescent="0.25">
      <c r="A707" s="126">
        <v>45270</v>
      </c>
      <c r="B707" s="105" t="s">
        <v>35</v>
      </c>
      <c r="C707" s="184">
        <v>91</v>
      </c>
      <c r="D707" s="184">
        <v>113</v>
      </c>
      <c r="E707" s="180">
        <v>92</v>
      </c>
      <c r="F707" s="184">
        <v>11</v>
      </c>
      <c r="G707" s="184">
        <v>9</v>
      </c>
      <c r="H707" s="183" t="s">
        <v>9</v>
      </c>
      <c r="I707" s="184">
        <v>2</v>
      </c>
      <c r="J707" s="183" t="s">
        <v>9</v>
      </c>
      <c r="K707" s="184">
        <v>306</v>
      </c>
      <c r="L707" s="184"/>
      <c r="M707" s="184"/>
      <c r="N707" s="193">
        <f t="shared" si="34"/>
        <v>318</v>
      </c>
    </row>
    <row r="708" spans="1:14" x14ac:dyDescent="0.25">
      <c r="A708" s="126">
        <v>45271</v>
      </c>
      <c r="B708" s="105" t="s">
        <v>206</v>
      </c>
      <c r="C708" s="184">
        <v>5</v>
      </c>
      <c r="D708" s="184">
        <v>111</v>
      </c>
      <c r="E708" s="180">
        <v>334</v>
      </c>
      <c r="F708" s="180">
        <v>282</v>
      </c>
      <c r="G708" s="180">
        <v>60</v>
      </c>
      <c r="H708" s="183" t="s">
        <v>9</v>
      </c>
      <c r="I708" s="180">
        <v>15</v>
      </c>
      <c r="J708" s="183" t="s">
        <v>9</v>
      </c>
      <c r="K708" s="188" t="s">
        <v>9</v>
      </c>
      <c r="L708" s="180"/>
      <c r="M708" s="180"/>
      <c r="N708" s="193">
        <f t="shared" si="34"/>
        <v>807</v>
      </c>
    </row>
    <row r="709" spans="1:14" x14ac:dyDescent="0.25">
      <c r="A709" s="126">
        <v>45272</v>
      </c>
      <c r="B709" s="105" t="s">
        <v>36</v>
      </c>
      <c r="C709" s="183" t="s">
        <v>9</v>
      </c>
      <c r="D709" s="183" t="s">
        <v>9</v>
      </c>
      <c r="E709" s="180">
        <v>55</v>
      </c>
      <c r="F709" s="183" t="s">
        <v>9</v>
      </c>
      <c r="G709" s="183" t="s">
        <v>9</v>
      </c>
      <c r="H709" s="183" t="s">
        <v>9</v>
      </c>
      <c r="I709" s="183" t="s">
        <v>9</v>
      </c>
      <c r="J709" s="183" t="s">
        <v>9</v>
      </c>
      <c r="K709" s="188" t="s">
        <v>9</v>
      </c>
      <c r="L709" s="183"/>
      <c r="M709" s="183"/>
      <c r="N709" s="193">
        <f t="shared" si="34"/>
        <v>55</v>
      </c>
    </row>
    <row r="710" spans="1:14" x14ac:dyDescent="0.25">
      <c r="A710" s="126">
        <v>45273</v>
      </c>
      <c r="B710" s="105" t="s">
        <v>37</v>
      </c>
      <c r="C710" s="183" t="s">
        <v>9</v>
      </c>
      <c r="D710" s="183" t="s">
        <v>9</v>
      </c>
      <c r="E710" s="184">
        <v>6</v>
      </c>
      <c r="F710" s="183" t="s">
        <v>9</v>
      </c>
      <c r="G710" s="183" t="s">
        <v>9</v>
      </c>
      <c r="H710" s="183" t="s">
        <v>9</v>
      </c>
      <c r="I710" s="183" t="s">
        <v>9</v>
      </c>
      <c r="J710" s="183" t="s">
        <v>9</v>
      </c>
      <c r="K710" s="188" t="s">
        <v>9</v>
      </c>
      <c r="L710" s="183"/>
      <c r="M710" s="183"/>
      <c r="N710" s="193">
        <f t="shared" si="34"/>
        <v>6</v>
      </c>
    </row>
    <row r="711" spans="1:14" x14ac:dyDescent="0.25">
      <c r="A711" s="126">
        <v>45274</v>
      </c>
      <c r="B711" s="105" t="s">
        <v>39</v>
      </c>
      <c r="C711" s="183" t="s">
        <v>9</v>
      </c>
      <c r="D711" s="183" t="s">
        <v>9</v>
      </c>
      <c r="E711" s="183"/>
      <c r="F711" s="183" t="s">
        <v>9</v>
      </c>
      <c r="G711" s="183" t="s">
        <v>9</v>
      </c>
      <c r="H711" s="183" t="s">
        <v>9</v>
      </c>
      <c r="I711" s="183" t="s">
        <v>9</v>
      </c>
      <c r="J711" s="183" t="s">
        <v>9</v>
      </c>
      <c r="K711" s="188" t="s">
        <v>9</v>
      </c>
      <c r="L711" s="183"/>
      <c r="M711" s="183"/>
      <c r="N711" s="205" t="s">
        <v>9</v>
      </c>
    </row>
    <row r="712" spans="1:14" x14ac:dyDescent="0.25">
      <c r="A712" s="126">
        <v>45275</v>
      </c>
      <c r="B712" s="105" t="s">
        <v>43</v>
      </c>
      <c r="C712" s="183" t="s">
        <v>9</v>
      </c>
      <c r="D712" s="184">
        <v>457</v>
      </c>
      <c r="E712" s="180">
        <v>62</v>
      </c>
      <c r="F712" s="184">
        <v>2</v>
      </c>
      <c r="G712" s="184">
        <v>11</v>
      </c>
      <c r="H712" s="183" t="s">
        <v>9</v>
      </c>
      <c r="I712" s="184">
        <v>4</v>
      </c>
      <c r="J712" s="183" t="s">
        <v>9</v>
      </c>
      <c r="K712" s="188" t="s">
        <v>9</v>
      </c>
      <c r="L712" s="184"/>
      <c r="M712" s="184"/>
      <c r="N712" s="193">
        <f>SUM(C712:I712)</f>
        <v>536</v>
      </c>
    </row>
    <row r="713" spans="1:14" x14ac:dyDescent="0.25">
      <c r="A713" s="126">
        <v>45276</v>
      </c>
      <c r="B713" s="105" t="s">
        <v>40</v>
      </c>
      <c r="C713" s="183" t="s">
        <v>9</v>
      </c>
      <c r="D713" s="183" t="s">
        <v>9</v>
      </c>
      <c r="E713" s="183"/>
      <c r="F713" s="183" t="s">
        <v>9</v>
      </c>
      <c r="G713" s="183" t="s">
        <v>9</v>
      </c>
      <c r="H713" s="183" t="s">
        <v>9</v>
      </c>
      <c r="I713" s="183" t="s">
        <v>9</v>
      </c>
      <c r="J713" s="183" t="s">
        <v>9</v>
      </c>
      <c r="K713" s="188" t="s">
        <v>9</v>
      </c>
      <c r="L713" s="183"/>
      <c r="M713" s="183"/>
      <c r="N713" s="205" t="s">
        <v>9</v>
      </c>
    </row>
    <row r="714" spans="1:14" x14ac:dyDescent="0.25">
      <c r="A714" s="126">
        <v>45277</v>
      </c>
      <c r="B714" s="105" t="s">
        <v>44</v>
      </c>
      <c r="C714" s="183" t="s">
        <v>9</v>
      </c>
      <c r="D714" s="183" t="s">
        <v>9</v>
      </c>
      <c r="E714" s="180">
        <v>2</v>
      </c>
      <c r="F714" s="187" t="s">
        <v>9</v>
      </c>
      <c r="G714" s="183" t="s">
        <v>9</v>
      </c>
      <c r="H714" s="183" t="s">
        <v>9</v>
      </c>
      <c r="I714" s="183" t="s">
        <v>9</v>
      </c>
      <c r="J714" s="183" t="s">
        <v>9</v>
      </c>
      <c r="K714" s="188" t="s">
        <v>9</v>
      </c>
      <c r="L714" s="183"/>
      <c r="M714" s="183"/>
      <c r="N714" s="193">
        <f>SUM(C714:I714)</f>
        <v>2</v>
      </c>
    </row>
    <row r="715" spans="1:14" x14ac:dyDescent="0.25">
      <c r="A715" s="126">
        <v>45278</v>
      </c>
      <c r="B715" s="105" t="s">
        <v>41</v>
      </c>
      <c r="C715" s="183" t="s">
        <v>9</v>
      </c>
      <c r="D715" s="183" t="s">
        <v>9</v>
      </c>
      <c r="E715" s="183"/>
      <c r="F715" s="187" t="s">
        <v>9</v>
      </c>
      <c r="G715" s="187" t="s">
        <v>9</v>
      </c>
      <c r="H715" s="183" t="s">
        <v>9</v>
      </c>
      <c r="I715" s="180">
        <v>76</v>
      </c>
      <c r="J715" s="183" t="s">
        <v>9</v>
      </c>
      <c r="K715" s="188" t="s">
        <v>9</v>
      </c>
      <c r="L715" s="180"/>
      <c r="M715" s="180"/>
      <c r="N715" s="193">
        <f>SUM(C715:I715)</f>
        <v>76</v>
      </c>
    </row>
    <row r="716" spans="1:14" x14ac:dyDescent="0.25">
      <c r="A716" s="127">
        <v>45279</v>
      </c>
      <c r="B716" s="122" t="s">
        <v>42</v>
      </c>
      <c r="C716" s="191">
        <f t="shared" ref="C716:I716" si="35">SUM(C698:C715)</f>
        <v>1098</v>
      </c>
      <c r="D716" s="191">
        <f t="shared" si="35"/>
        <v>1578</v>
      </c>
      <c r="E716" s="191">
        <f t="shared" si="35"/>
        <v>1956</v>
      </c>
      <c r="F716" s="191">
        <f t="shared" si="35"/>
        <v>571</v>
      </c>
      <c r="G716" s="191">
        <f t="shared" si="35"/>
        <v>521</v>
      </c>
      <c r="H716" s="191">
        <f t="shared" si="35"/>
        <v>17</v>
      </c>
      <c r="I716" s="191">
        <f t="shared" si="35"/>
        <v>192</v>
      </c>
      <c r="J716" s="191">
        <v>461</v>
      </c>
      <c r="K716" s="191">
        <f>+K698</f>
        <v>263</v>
      </c>
      <c r="L716" s="191"/>
      <c r="M716" s="191"/>
      <c r="N716" s="194">
        <f>+SUM(C716+D716+E716+F716+G716+H716+I716)</f>
        <v>5933</v>
      </c>
    </row>
    <row r="717" spans="1:14" x14ac:dyDescent="0.25">
      <c r="A717" s="318" t="s">
        <v>11</v>
      </c>
      <c r="B717" s="319"/>
      <c r="C717" s="278">
        <f t="shared" ref="C717:I717" si="36">+SUM(C678+C697+C716)</f>
        <v>3379</v>
      </c>
      <c r="D717" s="278">
        <f t="shared" si="36"/>
        <v>5120</v>
      </c>
      <c r="E717" s="278">
        <f t="shared" si="36"/>
        <v>6458</v>
      </c>
      <c r="F717" s="278">
        <f t="shared" si="36"/>
        <v>1830</v>
      </c>
      <c r="G717" s="278">
        <f t="shared" si="36"/>
        <v>1597</v>
      </c>
      <c r="H717" s="278">
        <f t="shared" si="36"/>
        <v>71</v>
      </c>
      <c r="I717" s="278">
        <f t="shared" si="36"/>
        <v>586</v>
      </c>
      <c r="J717" s="278">
        <f>+J716+J697+J678</f>
        <v>1505</v>
      </c>
      <c r="K717" s="278">
        <f>+K716+K678</f>
        <v>513</v>
      </c>
      <c r="L717" s="278"/>
      <c r="M717" s="278"/>
      <c r="N717" s="278">
        <f>+SUM(C717+D717+E717+F717+G717+H717+I717)</f>
        <v>19041</v>
      </c>
    </row>
    <row r="718" spans="1:14" x14ac:dyDescent="0.25">
      <c r="A718" s="126">
        <v>45292</v>
      </c>
      <c r="B718" s="105" t="s">
        <v>26</v>
      </c>
      <c r="C718" s="179">
        <v>489</v>
      </c>
      <c r="D718" s="179">
        <v>921</v>
      </c>
      <c r="E718" s="192">
        <v>638</v>
      </c>
      <c r="F718" s="192">
        <v>80</v>
      </c>
      <c r="G718" s="192">
        <v>307</v>
      </c>
      <c r="H718" s="192">
        <v>8</v>
      </c>
      <c r="I718" s="192">
        <v>33</v>
      </c>
      <c r="J718" s="206" t="s">
        <v>9</v>
      </c>
      <c r="K718" s="192">
        <v>537</v>
      </c>
      <c r="L718" s="192"/>
      <c r="M718" s="192"/>
      <c r="N718" s="193">
        <f t="shared" ref="N718:N729" si="37">+SUM(C718:I718)</f>
        <v>2476</v>
      </c>
    </row>
    <row r="719" spans="1:14" x14ac:dyDescent="0.25">
      <c r="A719" s="126">
        <v>45293</v>
      </c>
      <c r="B719" s="105" t="s">
        <v>27</v>
      </c>
      <c r="C719" s="184">
        <v>368</v>
      </c>
      <c r="D719" s="184">
        <v>374</v>
      </c>
      <c r="E719" s="180">
        <v>648</v>
      </c>
      <c r="F719" s="180">
        <v>250</v>
      </c>
      <c r="G719" s="180">
        <v>209</v>
      </c>
      <c r="H719" s="184">
        <v>16</v>
      </c>
      <c r="I719" s="180">
        <v>106</v>
      </c>
      <c r="J719" s="206" t="s">
        <v>9</v>
      </c>
      <c r="K719" s="187" t="s">
        <v>9</v>
      </c>
      <c r="L719" s="180"/>
      <c r="M719" s="180"/>
      <c r="N719" s="193">
        <f t="shared" si="37"/>
        <v>1971</v>
      </c>
    </row>
    <row r="720" spans="1:14" x14ac:dyDescent="0.25">
      <c r="A720" s="126">
        <v>45294</v>
      </c>
      <c r="B720" s="105" t="s">
        <v>28</v>
      </c>
      <c r="C720" s="184">
        <v>20</v>
      </c>
      <c r="D720" s="184">
        <v>42</v>
      </c>
      <c r="E720" s="180">
        <v>47</v>
      </c>
      <c r="F720" s="180">
        <v>3</v>
      </c>
      <c r="G720" s="180">
        <v>9</v>
      </c>
      <c r="H720" s="183" t="s">
        <v>9</v>
      </c>
      <c r="I720" s="184">
        <v>1</v>
      </c>
      <c r="J720" s="206" t="s">
        <v>9</v>
      </c>
      <c r="K720" s="187" t="s">
        <v>9</v>
      </c>
      <c r="L720" s="184"/>
      <c r="M720" s="184"/>
      <c r="N720" s="193">
        <f t="shared" si="37"/>
        <v>122</v>
      </c>
    </row>
    <row r="721" spans="1:14" x14ac:dyDescent="0.25">
      <c r="A721" s="126">
        <v>45295</v>
      </c>
      <c r="B721" s="105" t="s">
        <v>29</v>
      </c>
      <c r="C721" s="184">
        <v>16</v>
      </c>
      <c r="D721" s="184">
        <v>40</v>
      </c>
      <c r="E721" s="180">
        <v>18</v>
      </c>
      <c r="F721" s="184">
        <v>2</v>
      </c>
      <c r="G721" s="184">
        <v>12</v>
      </c>
      <c r="H721" s="183" t="s">
        <v>9</v>
      </c>
      <c r="I721" s="183" t="s">
        <v>9</v>
      </c>
      <c r="J721" s="206" t="s">
        <v>9</v>
      </c>
      <c r="K721" s="187" t="s">
        <v>9</v>
      </c>
      <c r="L721" s="183"/>
      <c r="M721" s="183"/>
      <c r="N721" s="193">
        <f t="shared" si="37"/>
        <v>88</v>
      </c>
    </row>
    <row r="722" spans="1:14" x14ac:dyDescent="0.25">
      <c r="A722" s="126">
        <v>45296</v>
      </c>
      <c r="B722" s="105" t="s">
        <v>30</v>
      </c>
      <c r="C722" s="184">
        <v>88</v>
      </c>
      <c r="D722" s="184">
        <v>33</v>
      </c>
      <c r="E722" s="180">
        <v>118</v>
      </c>
      <c r="F722" s="183" t="s">
        <v>9</v>
      </c>
      <c r="G722" s="184">
        <v>4</v>
      </c>
      <c r="H722" s="183" t="s">
        <v>9</v>
      </c>
      <c r="I722" s="187" t="s">
        <v>9</v>
      </c>
      <c r="J722" s="206" t="s">
        <v>9</v>
      </c>
      <c r="K722" s="187" t="s">
        <v>9</v>
      </c>
      <c r="L722" s="187"/>
      <c r="M722" s="187"/>
      <c r="N722" s="193">
        <f t="shared" si="37"/>
        <v>243</v>
      </c>
    </row>
    <row r="723" spans="1:14" x14ac:dyDescent="0.25">
      <c r="A723" s="126">
        <v>45297</v>
      </c>
      <c r="B723" s="105" t="s">
        <v>31</v>
      </c>
      <c r="C723" s="184">
        <v>9</v>
      </c>
      <c r="D723" s="217">
        <v>27</v>
      </c>
      <c r="E723" s="180">
        <v>29</v>
      </c>
      <c r="F723" s="184">
        <v>5</v>
      </c>
      <c r="G723" s="180">
        <v>13</v>
      </c>
      <c r="H723" s="184">
        <v>1</v>
      </c>
      <c r="I723" s="184">
        <v>2</v>
      </c>
      <c r="J723" s="206" t="s">
        <v>9</v>
      </c>
      <c r="K723" s="184">
        <v>28</v>
      </c>
      <c r="L723" s="184"/>
      <c r="M723" s="184"/>
      <c r="N723" s="193">
        <f t="shared" si="37"/>
        <v>86</v>
      </c>
    </row>
    <row r="724" spans="1:14" x14ac:dyDescent="0.25">
      <c r="A724" s="126">
        <v>45298</v>
      </c>
      <c r="B724" s="105" t="s">
        <v>32</v>
      </c>
      <c r="C724" s="184">
        <v>98</v>
      </c>
      <c r="D724" s="183" t="s">
        <v>9</v>
      </c>
      <c r="E724" s="183" t="s">
        <v>9</v>
      </c>
      <c r="F724" s="183" t="s">
        <v>9</v>
      </c>
      <c r="G724" s="183" t="s">
        <v>9</v>
      </c>
      <c r="H724" s="183" t="s">
        <v>9</v>
      </c>
      <c r="I724" s="183" t="s">
        <v>9</v>
      </c>
      <c r="J724" s="206" t="s">
        <v>9</v>
      </c>
      <c r="K724" s="183" t="s">
        <v>9</v>
      </c>
      <c r="L724" s="183"/>
      <c r="M724" s="183"/>
      <c r="N724" s="193">
        <f t="shared" si="37"/>
        <v>98</v>
      </c>
    </row>
    <row r="725" spans="1:14" x14ac:dyDescent="0.25">
      <c r="A725" s="126">
        <v>45299</v>
      </c>
      <c r="B725" s="105" t="s">
        <v>33</v>
      </c>
      <c r="C725" s="184">
        <v>62</v>
      </c>
      <c r="D725" s="184">
        <v>43</v>
      </c>
      <c r="E725" s="180">
        <v>237</v>
      </c>
      <c r="F725" s="180">
        <v>7</v>
      </c>
      <c r="G725" s="180">
        <v>37</v>
      </c>
      <c r="H725" s="183" t="s">
        <v>9</v>
      </c>
      <c r="I725" s="183" t="s">
        <v>9</v>
      </c>
      <c r="J725" s="184">
        <v>555</v>
      </c>
      <c r="K725" s="183" t="s">
        <v>9</v>
      </c>
      <c r="L725" s="183"/>
      <c r="M725" s="183"/>
      <c r="N725" s="193">
        <f t="shared" si="37"/>
        <v>386</v>
      </c>
    </row>
    <row r="726" spans="1:14" x14ac:dyDescent="0.25">
      <c r="A726" s="126">
        <v>45300</v>
      </c>
      <c r="B726" s="105" t="s">
        <v>34</v>
      </c>
      <c r="C726" s="184">
        <v>62</v>
      </c>
      <c r="D726" s="184">
        <v>85</v>
      </c>
      <c r="E726" s="180">
        <v>50</v>
      </c>
      <c r="F726" s="184">
        <v>5</v>
      </c>
      <c r="G726" s="184"/>
      <c r="H726" s="183" t="s">
        <v>9</v>
      </c>
      <c r="I726" s="184">
        <v>1</v>
      </c>
      <c r="J726" s="183" t="s">
        <v>9</v>
      </c>
      <c r="K726" s="183" t="s">
        <v>9</v>
      </c>
      <c r="L726" s="184"/>
      <c r="M726" s="184"/>
      <c r="N726" s="193">
        <f t="shared" si="37"/>
        <v>203</v>
      </c>
    </row>
    <row r="727" spans="1:14" x14ac:dyDescent="0.25">
      <c r="A727" s="126">
        <v>45301</v>
      </c>
      <c r="B727" s="105" t="s">
        <v>35</v>
      </c>
      <c r="C727" s="184">
        <v>144</v>
      </c>
      <c r="D727" s="184">
        <v>137</v>
      </c>
      <c r="E727" s="180">
        <v>102</v>
      </c>
      <c r="F727" s="184">
        <v>12</v>
      </c>
      <c r="G727" s="184">
        <v>14</v>
      </c>
      <c r="H727" s="183" t="s">
        <v>9</v>
      </c>
      <c r="I727" s="184">
        <v>1</v>
      </c>
      <c r="J727" s="183" t="s">
        <v>9</v>
      </c>
      <c r="K727" s="184">
        <v>412</v>
      </c>
      <c r="L727" s="184"/>
      <c r="M727" s="184"/>
      <c r="N727" s="193">
        <f t="shared" si="37"/>
        <v>410</v>
      </c>
    </row>
    <row r="728" spans="1:14" x14ac:dyDescent="0.25">
      <c r="A728" s="126">
        <v>45302</v>
      </c>
      <c r="B728" s="105" t="s">
        <v>206</v>
      </c>
      <c r="C728" s="184">
        <v>27</v>
      </c>
      <c r="D728" s="184">
        <v>141</v>
      </c>
      <c r="E728" s="180">
        <v>305</v>
      </c>
      <c r="F728" s="180">
        <v>341</v>
      </c>
      <c r="G728" s="180">
        <v>98</v>
      </c>
      <c r="H728" s="183" t="s">
        <v>9</v>
      </c>
      <c r="I728" s="180">
        <v>19</v>
      </c>
      <c r="J728" s="183" t="s">
        <v>9</v>
      </c>
      <c r="K728" s="187" t="s">
        <v>9</v>
      </c>
      <c r="L728" s="180"/>
      <c r="M728" s="180"/>
      <c r="N728" s="193">
        <f t="shared" si="37"/>
        <v>931</v>
      </c>
    </row>
    <row r="729" spans="1:14" x14ac:dyDescent="0.25">
      <c r="A729" s="126">
        <v>45303</v>
      </c>
      <c r="B729" s="105" t="s">
        <v>36</v>
      </c>
      <c r="C729" s="183" t="s">
        <v>9</v>
      </c>
      <c r="D729" s="183" t="s">
        <v>9</v>
      </c>
      <c r="E729" s="180">
        <v>73</v>
      </c>
      <c r="F729" s="183" t="s">
        <v>9</v>
      </c>
      <c r="G729" s="183" t="s">
        <v>9</v>
      </c>
      <c r="H729" s="183" t="s">
        <v>9</v>
      </c>
      <c r="I729" s="183" t="s">
        <v>9</v>
      </c>
      <c r="J729" s="183" t="s">
        <v>9</v>
      </c>
      <c r="K729" s="187" t="s">
        <v>9</v>
      </c>
      <c r="L729" s="183"/>
      <c r="M729" s="183"/>
      <c r="N729" s="193">
        <f t="shared" si="37"/>
        <v>73</v>
      </c>
    </row>
    <row r="730" spans="1:14" x14ac:dyDescent="0.25">
      <c r="A730" s="126">
        <v>45304</v>
      </c>
      <c r="B730" s="105" t="s">
        <v>37</v>
      </c>
      <c r="C730" s="183" t="s">
        <v>9</v>
      </c>
      <c r="D730" s="183" t="s">
        <v>9</v>
      </c>
      <c r="E730" s="184" t="s">
        <v>9</v>
      </c>
      <c r="F730" s="183" t="s">
        <v>9</v>
      </c>
      <c r="G730" s="183" t="s">
        <v>9</v>
      </c>
      <c r="H730" s="183" t="s">
        <v>9</v>
      </c>
      <c r="I730" s="183" t="s">
        <v>9</v>
      </c>
      <c r="J730" s="183" t="s">
        <v>9</v>
      </c>
      <c r="K730" s="187" t="s">
        <v>9</v>
      </c>
      <c r="L730" s="183"/>
      <c r="M730" s="183"/>
      <c r="N730" s="205" t="s">
        <v>9</v>
      </c>
    </row>
    <row r="731" spans="1:14" x14ac:dyDescent="0.25">
      <c r="A731" s="126">
        <v>45305</v>
      </c>
      <c r="B731" s="105" t="s">
        <v>39</v>
      </c>
      <c r="C731" s="183" t="s">
        <v>9</v>
      </c>
      <c r="D731" s="184">
        <v>1</v>
      </c>
      <c r="E731" s="184">
        <v>2</v>
      </c>
      <c r="F731" s="183" t="s">
        <v>9</v>
      </c>
      <c r="G731" s="183" t="s">
        <v>9</v>
      </c>
      <c r="H731" s="183" t="s">
        <v>9</v>
      </c>
      <c r="I731" s="183" t="s">
        <v>9</v>
      </c>
      <c r="J731" s="183" t="s">
        <v>9</v>
      </c>
      <c r="K731" s="187" t="s">
        <v>9</v>
      </c>
      <c r="L731" s="183"/>
      <c r="M731" s="183"/>
      <c r="N731" s="193">
        <f>+SUM(C731:I731)</f>
        <v>3</v>
      </c>
    </row>
    <row r="732" spans="1:14" x14ac:dyDescent="0.25">
      <c r="A732" s="126">
        <v>45306</v>
      </c>
      <c r="B732" s="105" t="s">
        <v>43</v>
      </c>
      <c r="C732" s="183" t="s">
        <v>9</v>
      </c>
      <c r="D732" s="184">
        <v>52</v>
      </c>
      <c r="E732" s="180">
        <v>57</v>
      </c>
      <c r="F732" s="183" t="s">
        <v>9</v>
      </c>
      <c r="G732" s="184">
        <v>5</v>
      </c>
      <c r="H732" s="183" t="s">
        <v>9</v>
      </c>
      <c r="I732" s="183" t="s">
        <v>9</v>
      </c>
      <c r="J732" s="183" t="s">
        <v>9</v>
      </c>
      <c r="K732" s="187" t="s">
        <v>9</v>
      </c>
      <c r="L732" s="183"/>
      <c r="M732" s="183"/>
      <c r="N732" s="193">
        <f>+SUM(C732:I732)</f>
        <v>114</v>
      </c>
    </row>
    <row r="733" spans="1:14" x14ac:dyDescent="0.25">
      <c r="A733" s="126">
        <v>45307</v>
      </c>
      <c r="B733" s="105" t="s">
        <v>40</v>
      </c>
      <c r="C733" s="183" t="s">
        <v>9</v>
      </c>
      <c r="D733" s="183" t="s">
        <v>9</v>
      </c>
      <c r="E733" s="184">
        <v>2</v>
      </c>
      <c r="F733" s="183" t="s">
        <v>9</v>
      </c>
      <c r="G733" s="183" t="s">
        <v>9</v>
      </c>
      <c r="H733" s="183" t="s">
        <v>9</v>
      </c>
      <c r="I733" s="183" t="s">
        <v>9</v>
      </c>
      <c r="J733" s="183" t="s">
        <v>9</v>
      </c>
      <c r="K733" s="187" t="s">
        <v>9</v>
      </c>
      <c r="L733" s="183"/>
      <c r="M733" s="183"/>
      <c r="N733" s="193">
        <f>+SUM(C733:I733)</f>
        <v>2</v>
      </c>
    </row>
    <row r="734" spans="1:14" x14ac:dyDescent="0.25">
      <c r="A734" s="126">
        <v>45308</v>
      </c>
      <c r="B734" s="105" t="s">
        <v>44</v>
      </c>
      <c r="C734" s="183" t="s">
        <v>9</v>
      </c>
      <c r="D734" s="184">
        <v>5</v>
      </c>
      <c r="E734" s="187" t="s">
        <v>9</v>
      </c>
      <c r="F734" s="183" t="s">
        <v>9</v>
      </c>
      <c r="G734" s="183" t="s">
        <v>9</v>
      </c>
      <c r="H734" s="183" t="s">
        <v>9</v>
      </c>
      <c r="I734" s="183" t="s">
        <v>9</v>
      </c>
      <c r="J734" s="183" t="s">
        <v>9</v>
      </c>
      <c r="K734" s="187" t="s">
        <v>9</v>
      </c>
      <c r="L734" s="183"/>
      <c r="M734" s="183"/>
      <c r="N734" s="193">
        <f>+SUM(C734:I734)</f>
        <v>5</v>
      </c>
    </row>
    <row r="735" spans="1:14" x14ac:dyDescent="0.25">
      <c r="A735" s="126">
        <v>45309</v>
      </c>
      <c r="B735" s="105" t="s">
        <v>41</v>
      </c>
      <c r="C735" s="183" t="s">
        <v>9</v>
      </c>
      <c r="D735" s="183" t="s">
        <v>9</v>
      </c>
      <c r="E735" s="183" t="s">
        <v>9</v>
      </c>
      <c r="F735" s="183" t="s">
        <v>9</v>
      </c>
      <c r="G735" s="180">
        <v>3</v>
      </c>
      <c r="H735" s="183" t="s">
        <v>9</v>
      </c>
      <c r="I735" s="180">
        <v>93</v>
      </c>
      <c r="J735" s="188"/>
      <c r="K735" s="187" t="s">
        <v>9</v>
      </c>
      <c r="L735" s="180"/>
      <c r="M735" s="180"/>
      <c r="N735" s="193">
        <f>+SUM(C735:I735)</f>
        <v>96</v>
      </c>
    </row>
    <row r="736" spans="1:14" x14ac:dyDescent="0.25">
      <c r="A736" s="127">
        <v>45310</v>
      </c>
      <c r="B736" s="122" t="s">
        <v>42</v>
      </c>
      <c r="C736" s="191">
        <f t="shared" ref="C736:I736" si="38">SUM(C718:C735)</f>
        <v>1383</v>
      </c>
      <c r="D736" s="191">
        <f t="shared" si="38"/>
        <v>1901</v>
      </c>
      <c r="E736" s="281">
        <f t="shared" si="38"/>
        <v>2326</v>
      </c>
      <c r="F736" s="281">
        <f t="shared" si="38"/>
        <v>705</v>
      </c>
      <c r="G736" s="281">
        <f t="shared" si="38"/>
        <v>711</v>
      </c>
      <c r="H736" s="281">
        <f t="shared" si="38"/>
        <v>25</v>
      </c>
      <c r="I736" s="281">
        <f t="shared" si="38"/>
        <v>256</v>
      </c>
      <c r="J736" s="280">
        <v>555</v>
      </c>
      <c r="K736" s="279">
        <f>+K718+K723+K727</f>
        <v>977</v>
      </c>
      <c r="L736" s="191"/>
      <c r="M736" s="191"/>
      <c r="N736" s="194">
        <f>+SUM(I736+H736+G736+F736+E736+D736+C736)</f>
        <v>7307</v>
      </c>
    </row>
    <row r="737" spans="1:14" x14ac:dyDescent="0.25">
      <c r="A737" s="126">
        <v>45323</v>
      </c>
      <c r="B737" s="105" t="s">
        <v>26</v>
      </c>
      <c r="C737" s="179">
        <v>335</v>
      </c>
      <c r="D737" s="179">
        <v>712</v>
      </c>
      <c r="E737" s="192">
        <v>651</v>
      </c>
      <c r="F737" s="192">
        <v>94</v>
      </c>
      <c r="G737" s="192">
        <v>335</v>
      </c>
      <c r="H737" s="192">
        <v>6</v>
      </c>
      <c r="I737" s="192">
        <v>34</v>
      </c>
      <c r="J737" s="206" t="s">
        <v>9</v>
      </c>
      <c r="K737" s="192">
        <v>241</v>
      </c>
      <c r="L737" s="192"/>
      <c r="M737" s="192"/>
      <c r="N737" s="193">
        <f t="shared" ref="N737:N748" si="39">+SUM(C737:I737)</f>
        <v>2167</v>
      </c>
    </row>
    <row r="738" spans="1:14" x14ac:dyDescent="0.25">
      <c r="A738" s="126">
        <v>45324</v>
      </c>
      <c r="B738" s="105" t="s">
        <v>27</v>
      </c>
      <c r="C738" s="184">
        <v>387</v>
      </c>
      <c r="D738" s="184">
        <v>385</v>
      </c>
      <c r="E738" s="180">
        <v>711</v>
      </c>
      <c r="F738" s="180">
        <v>274</v>
      </c>
      <c r="G738" s="180">
        <v>201</v>
      </c>
      <c r="H738" s="184">
        <v>20</v>
      </c>
      <c r="I738" s="180">
        <v>107</v>
      </c>
      <c r="J738" s="206" t="s">
        <v>9</v>
      </c>
      <c r="K738" s="187" t="s">
        <v>9</v>
      </c>
      <c r="L738" s="180"/>
      <c r="M738" s="180"/>
      <c r="N738" s="193">
        <f t="shared" si="39"/>
        <v>2085</v>
      </c>
    </row>
    <row r="739" spans="1:14" x14ac:dyDescent="0.25">
      <c r="A739" s="126">
        <v>45325</v>
      </c>
      <c r="B739" s="105" t="s">
        <v>28</v>
      </c>
      <c r="C739" s="184">
        <v>16</v>
      </c>
      <c r="D739" s="184">
        <v>34</v>
      </c>
      <c r="E739" s="180">
        <v>59</v>
      </c>
      <c r="F739" s="180">
        <v>1</v>
      </c>
      <c r="G739" s="180">
        <v>11</v>
      </c>
      <c r="H739" s="183" t="s">
        <v>9</v>
      </c>
      <c r="I739" s="184">
        <v>4</v>
      </c>
      <c r="J739" s="206" t="s">
        <v>9</v>
      </c>
      <c r="K739" s="187" t="s">
        <v>9</v>
      </c>
      <c r="L739" s="184"/>
      <c r="M739" s="184"/>
      <c r="N739" s="193">
        <f t="shared" si="39"/>
        <v>125</v>
      </c>
    </row>
    <row r="740" spans="1:14" x14ac:dyDescent="0.25">
      <c r="A740" s="126">
        <v>45326</v>
      </c>
      <c r="B740" s="105" t="s">
        <v>29</v>
      </c>
      <c r="C740" s="184">
        <v>9</v>
      </c>
      <c r="D740" s="184">
        <v>52</v>
      </c>
      <c r="E740" s="180">
        <v>17</v>
      </c>
      <c r="F740" s="183" t="s">
        <v>9</v>
      </c>
      <c r="G740" s="184">
        <v>25</v>
      </c>
      <c r="H740" s="183" t="s">
        <v>9</v>
      </c>
      <c r="I740" s="183" t="s">
        <v>9</v>
      </c>
      <c r="J740" s="206" t="s">
        <v>9</v>
      </c>
      <c r="K740" s="187" t="s">
        <v>9</v>
      </c>
      <c r="L740" s="183"/>
      <c r="M740" s="183"/>
      <c r="N740" s="193">
        <f t="shared" si="39"/>
        <v>103</v>
      </c>
    </row>
    <row r="741" spans="1:14" x14ac:dyDescent="0.25">
      <c r="A741" s="126">
        <v>45327</v>
      </c>
      <c r="B741" s="105" t="s">
        <v>30</v>
      </c>
      <c r="C741" s="184">
        <v>53</v>
      </c>
      <c r="D741" s="184">
        <v>25</v>
      </c>
      <c r="E741" s="180">
        <v>107</v>
      </c>
      <c r="F741" s="184">
        <v>1</v>
      </c>
      <c r="G741" s="184">
        <v>6</v>
      </c>
      <c r="H741" s="183" t="s">
        <v>9</v>
      </c>
      <c r="I741" s="180">
        <v>5</v>
      </c>
      <c r="J741" s="206" t="s">
        <v>9</v>
      </c>
      <c r="K741" s="187" t="s">
        <v>9</v>
      </c>
      <c r="L741" s="180"/>
      <c r="M741" s="180"/>
      <c r="N741" s="193">
        <f t="shared" si="39"/>
        <v>197</v>
      </c>
    </row>
    <row r="742" spans="1:14" x14ac:dyDescent="0.25">
      <c r="A742" s="126">
        <v>45328</v>
      </c>
      <c r="B742" s="105" t="s">
        <v>31</v>
      </c>
      <c r="C742" s="184">
        <v>6</v>
      </c>
      <c r="D742" s="217">
        <v>12</v>
      </c>
      <c r="E742" s="180">
        <v>123</v>
      </c>
      <c r="F742" s="184">
        <v>4</v>
      </c>
      <c r="G742" s="180">
        <v>10</v>
      </c>
      <c r="H742" s="184">
        <v>2</v>
      </c>
      <c r="I742" s="184">
        <v>2</v>
      </c>
      <c r="J742" s="206" t="s">
        <v>9</v>
      </c>
      <c r="K742" s="184">
        <v>21</v>
      </c>
      <c r="L742" s="184"/>
      <c r="M742" s="184"/>
      <c r="N742" s="193">
        <f t="shared" si="39"/>
        <v>159</v>
      </c>
    </row>
    <row r="743" spans="1:14" x14ac:dyDescent="0.25">
      <c r="A743" s="126">
        <v>45329</v>
      </c>
      <c r="B743" s="105" t="s">
        <v>32</v>
      </c>
      <c r="C743" s="184">
        <v>232</v>
      </c>
      <c r="D743" s="183" t="s">
        <v>9</v>
      </c>
      <c r="E743" s="183" t="s">
        <v>9</v>
      </c>
      <c r="F743" s="183" t="s">
        <v>9</v>
      </c>
      <c r="G743" s="183" t="s">
        <v>9</v>
      </c>
      <c r="H743" s="183" t="s">
        <v>9</v>
      </c>
      <c r="I743" s="183" t="s">
        <v>9</v>
      </c>
      <c r="J743" s="206" t="s">
        <v>9</v>
      </c>
      <c r="K743" s="183" t="s">
        <v>9</v>
      </c>
      <c r="L743" s="183"/>
      <c r="M743" s="183"/>
      <c r="N743" s="193">
        <f t="shared" si="39"/>
        <v>232</v>
      </c>
    </row>
    <row r="744" spans="1:14" x14ac:dyDescent="0.25">
      <c r="A744" s="126">
        <v>45330</v>
      </c>
      <c r="B744" s="105" t="s">
        <v>33</v>
      </c>
      <c r="C744" s="184">
        <v>40</v>
      </c>
      <c r="D744" s="184">
        <v>65</v>
      </c>
      <c r="E744" s="180">
        <v>236</v>
      </c>
      <c r="F744" s="180">
        <v>6</v>
      </c>
      <c r="G744" s="180">
        <v>50</v>
      </c>
      <c r="H744" s="183" t="s">
        <v>9</v>
      </c>
      <c r="I744" s="184">
        <v>3</v>
      </c>
      <c r="J744" s="184">
        <v>520</v>
      </c>
      <c r="K744" s="183" t="s">
        <v>9</v>
      </c>
      <c r="L744" s="184"/>
      <c r="M744" s="184"/>
      <c r="N744" s="193">
        <f t="shared" si="39"/>
        <v>400</v>
      </c>
    </row>
    <row r="745" spans="1:14" x14ac:dyDescent="0.25">
      <c r="A745" s="126">
        <v>45331</v>
      </c>
      <c r="B745" s="105" t="s">
        <v>34</v>
      </c>
      <c r="C745" s="183" t="s">
        <v>9</v>
      </c>
      <c r="D745" s="184">
        <v>66</v>
      </c>
      <c r="E745" s="180">
        <v>34</v>
      </c>
      <c r="F745" s="184">
        <v>9</v>
      </c>
      <c r="G745" s="184">
        <v>6</v>
      </c>
      <c r="H745" s="183" t="s">
        <v>9</v>
      </c>
      <c r="I745" s="183" t="s">
        <v>9</v>
      </c>
      <c r="J745" s="183" t="s">
        <v>9</v>
      </c>
      <c r="K745" s="183" t="s">
        <v>9</v>
      </c>
      <c r="L745" s="183"/>
      <c r="M745" s="183"/>
      <c r="N745" s="193">
        <f t="shared" si="39"/>
        <v>115</v>
      </c>
    </row>
    <row r="746" spans="1:14" x14ac:dyDescent="0.25">
      <c r="A746" s="126">
        <v>45332</v>
      </c>
      <c r="B746" s="105" t="s">
        <v>35</v>
      </c>
      <c r="C746" s="184">
        <v>100</v>
      </c>
      <c r="D746" s="184">
        <v>130</v>
      </c>
      <c r="E746" s="180">
        <v>82</v>
      </c>
      <c r="F746" s="184">
        <v>10</v>
      </c>
      <c r="G746" s="184">
        <v>21</v>
      </c>
      <c r="H746" s="183" t="s">
        <v>9</v>
      </c>
      <c r="I746" s="184">
        <v>2</v>
      </c>
      <c r="J746" s="183" t="s">
        <v>9</v>
      </c>
      <c r="K746" s="184">
        <v>89</v>
      </c>
      <c r="L746" s="184"/>
      <c r="M746" s="184"/>
      <c r="N746" s="193">
        <f t="shared" si="39"/>
        <v>345</v>
      </c>
    </row>
    <row r="747" spans="1:14" x14ac:dyDescent="0.25">
      <c r="A747" s="126">
        <v>45333</v>
      </c>
      <c r="B747" s="105" t="s">
        <v>206</v>
      </c>
      <c r="C747" s="184">
        <v>21</v>
      </c>
      <c r="D747" s="184">
        <v>311</v>
      </c>
      <c r="E747" s="180">
        <v>76</v>
      </c>
      <c r="F747" s="180">
        <v>389</v>
      </c>
      <c r="G747" s="180">
        <v>123</v>
      </c>
      <c r="H747" s="183" t="s">
        <v>9</v>
      </c>
      <c r="I747" s="180">
        <v>34</v>
      </c>
      <c r="J747" s="183" t="s">
        <v>9</v>
      </c>
      <c r="K747" s="187" t="s">
        <v>9</v>
      </c>
      <c r="L747" s="180"/>
      <c r="M747" s="180"/>
      <c r="N747" s="193">
        <f t="shared" si="39"/>
        <v>954</v>
      </c>
    </row>
    <row r="748" spans="1:14" x14ac:dyDescent="0.25">
      <c r="A748" s="126">
        <v>45334</v>
      </c>
      <c r="B748" s="105" t="s">
        <v>36</v>
      </c>
      <c r="C748" s="183" t="s">
        <v>9</v>
      </c>
      <c r="D748" s="183" t="s">
        <v>9</v>
      </c>
      <c r="E748" s="180">
        <v>60</v>
      </c>
      <c r="F748" s="183" t="s">
        <v>9</v>
      </c>
      <c r="G748" s="183" t="s">
        <v>9</v>
      </c>
      <c r="H748" s="183" t="s">
        <v>9</v>
      </c>
      <c r="I748" s="183" t="s">
        <v>9</v>
      </c>
      <c r="J748" s="183" t="s">
        <v>9</v>
      </c>
      <c r="K748" s="187" t="s">
        <v>9</v>
      </c>
      <c r="L748" s="183"/>
      <c r="M748" s="183"/>
      <c r="N748" s="193">
        <f t="shared" si="39"/>
        <v>60</v>
      </c>
    </row>
    <row r="749" spans="1:14" x14ac:dyDescent="0.25">
      <c r="A749" s="126">
        <v>45335</v>
      </c>
      <c r="B749" s="105" t="s">
        <v>37</v>
      </c>
      <c r="C749" s="183" t="s">
        <v>9</v>
      </c>
      <c r="D749" s="183" t="s">
        <v>9</v>
      </c>
      <c r="E749" s="183" t="s">
        <v>9</v>
      </c>
      <c r="F749" s="183" t="s">
        <v>9</v>
      </c>
      <c r="G749" s="183" t="s">
        <v>9</v>
      </c>
      <c r="H749" s="183" t="s">
        <v>9</v>
      </c>
      <c r="I749" s="183" t="s">
        <v>9</v>
      </c>
      <c r="J749" s="183" t="s">
        <v>9</v>
      </c>
      <c r="K749" s="187" t="s">
        <v>9</v>
      </c>
      <c r="L749" s="183"/>
      <c r="M749" s="183"/>
      <c r="N749" s="205" t="s">
        <v>9</v>
      </c>
    </row>
    <row r="750" spans="1:14" x14ac:dyDescent="0.25">
      <c r="A750" s="126">
        <v>45336</v>
      </c>
      <c r="B750" s="105" t="s">
        <v>39</v>
      </c>
      <c r="C750" s="183" t="s">
        <v>9</v>
      </c>
      <c r="D750" s="183" t="s">
        <v>9</v>
      </c>
      <c r="E750" s="184">
        <v>2</v>
      </c>
      <c r="F750" s="183" t="s">
        <v>9</v>
      </c>
      <c r="G750" s="183" t="s">
        <v>9</v>
      </c>
      <c r="H750" s="183" t="s">
        <v>9</v>
      </c>
      <c r="I750" s="183" t="s">
        <v>9</v>
      </c>
      <c r="J750" s="183" t="s">
        <v>9</v>
      </c>
      <c r="K750" s="187" t="s">
        <v>9</v>
      </c>
      <c r="L750" s="183"/>
      <c r="M750" s="183"/>
      <c r="N750" s="193">
        <f>+SUM(C750:I750)</f>
        <v>2</v>
      </c>
    </row>
    <row r="751" spans="1:14" x14ac:dyDescent="0.25">
      <c r="A751" s="126">
        <v>45337</v>
      </c>
      <c r="B751" s="105" t="s">
        <v>43</v>
      </c>
      <c r="C751" s="183" t="s">
        <v>9</v>
      </c>
      <c r="D751" s="184">
        <v>61</v>
      </c>
      <c r="E751" s="180">
        <v>81</v>
      </c>
      <c r="F751" s="184">
        <v>1</v>
      </c>
      <c r="G751" s="184">
        <v>5</v>
      </c>
      <c r="H751" s="183" t="s">
        <v>9</v>
      </c>
      <c r="I751" s="183" t="s">
        <v>9</v>
      </c>
      <c r="J751" s="183" t="s">
        <v>9</v>
      </c>
      <c r="K751" s="187" t="s">
        <v>9</v>
      </c>
      <c r="L751" s="183"/>
      <c r="M751" s="183"/>
      <c r="N751" s="193">
        <f>+SUM(C751:I751)</f>
        <v>148</v>
      </c>
    </row>
    <row r="752" spans="1:14" x14ac:dyDescent="0.25">
      <c r="A752" s="126">
        <v>45338</v>
      </c>
      <c r="B752" s="105" t="s">
        <v>40</v>
      </c>
      <c r="C752" s="183" t="s">
        <v>9</v>
      </c>
      <c r="D752" s="183" t="s">
        <v>9</v>
      </c>
      <c r="E752" s="183" t="s">
        <v>9</v>
      </c>
      <c r="F752" s="183" t="s">
        <v>9</v>
      </c>
      <c r="G752" s="183" t="s">
        <v>9</v>
      </c>
      <c r="H752" s="183" t="s">
        <v>9</v>
      </c>
      <c r="I752" s="183" t="s">
        <v>9</v>
      </c>
      <c r="J752" s="183" t="s">
        <v>9</v>
      </c>
      <c r="K752" s="187" t="s">
        <v>9</v>
      </c>
      <c r="L752" s="183"/>
      <c r="M752" s="183"/>
      <c r="N752" s="205" t="s">
        <v>9</v>
      </c>
    </row>
    <row r="753" spans="1:14" x14ac:dyDescent="0.25">
      <c r="A753" s="126">
        <v>45339</v>
      </c>
      <c r="B753" s="105" t="s">
        <v>44</v>
      </c>
      <c r="C753" s="183" t="s">
        <v>9</v>
      </c>
      <c r="D753" s="184">
        <v>3</v>
      </c>
      <c r="E753" s="187" t="s">
        <v>9</v>
      </c>
      <c r="F753" s="183" t="s">
        <v>9</v>
      </c>
      <c r="G753" s="183" t="s">
        <v>9</v>
      </c>
      <c r="H753" s="183" t="s">
        <v>9</v>
      </c>
      <c r="I753" s="183" t="s">
        <v>9</v>
      </c>
      <c r="J753" s="183" t="s">
        <v>9</v>
      </c>
      <c r="K753" s="187" t="s">
        <v>9</v>
      </c>
      <c r="L753" s="183"/>
      <c r="M753" s="183"/>
      <c r="N753" s="193">
        <f>+SUM(C753:I753)</f>
        <v>3</v>
      </c>
    </row>
    <row r="754" spans="1:14" x14ac:dyDescent="0.25">
      <c r="A754" s="126">
        <v>45340</v>
      </c>
      <c r="B754" s="105" t="s">
        <v>41</v>
      </c>
      <c r="C754" s="183" t="s">
        <v>9</v>
      </c>
      <c r="D754" s="183" t="s">
        <v>9</v>
      </c>
      <c r="E754" s="183" t="s">
        <v>9</v>
      </c>
      <c r="F754" s="183" t="s">
        <v>9</v>
      </c>
      <c r="G754" s="180">
        <v>87</v>
      </c>
      <c r="H754" s="183" t="s">
        <v>9</v>
      </c>
      <c r="I754" s="180">
        <v>105</v>
      </c>
      <c r="J754" s="183" t="s">
        <v>9</v>
      </c>
      <c r="K754" s="187" t="s">
        <v>9</v>
      </c>
      <c r="L754" s="180"/>
      <c r="M754" s="180"/>
      <c r="N754" s="193">
        <f>+SUM(C754:I754)</f>
        <v>192</v>
      </c>
    </row>
    <row r="755" spans="1:14" x14ac:dyDescent="0.25">
      <c r="A755" s="127">
        <v>45341</v>
      </c>
      <c r="B755" s="122" t="s">
        <v>42</v>
      </c>
      <c r="C755" s="191">
        <f t="shared" ref="C755:I755" si="40">SUM(C737:C754)</f>
        <v>1199</v>
      </c>
      <c r="D755" s="191">
        <f t="shared" si="40"/>
        <v>1856</v>
      </c>
      <c r="E755" s="191">
        <f t="shared" si="40"/>
        <v>2239</v>
      </c>
      <c r="F755" s="191">
        <f t="shared" si="40"/>
        <v>789</v>
      </c>
      <c r="G755" s="191">
        <f t="shared" si="40"/>
        <v>880</v>
      </c>
      <c r="H755" s="191">
        <f t="shared" si="40"/>
        <v>28</v>
      </c>
      <c r="I755" s="191">
        <f t="shared" si="40"/>
        <v>296</v>
      </c>
      <c r="J755" s="191">
        <v>520</v>
      </c>
      <c r="K755" s="191">
        <f>+K746+K742+K737</f>
        <v>351</v>
      </c>
      <c r="L755" s="191"/>
      <c r="M755" s="191"/>
      <c r="N755" s="194">
        <f>+SUM(C755:I755)</f>
        <v>7287</v>
      </c>
    </row>
    <row r="756" spans="1:14" x14ac:dyDescent="0.25">
      <c r="A756" s="126">
        <v>45352</v>
      </c>
      <c r="B756" s="105" t="s">
        <v>26</v>
      </c>
      <c r="C756" s="179">
        <v>233</v>
      </c>
      <c r="D756" s="179">
        <v>578</v>
      </c>
      <c r="E756" s="192">
        <v>607</v>
      </c>
      <c r="F756" s="192">
        <v>70</v>
      </c>
      <c r="G756" s="192">
        <v>327</v>
      </c>
      <c r="H756" s="192">
        <v>14</v>
      </c>
      <c r="I756" s="192">
        <v>45</v>
      </c>
      <c r="J756" s="206" t="s">
        <v>9</v>
      </c>
      <c r="K756" s="192">
        <v>354</v>
      </c>
      <c r="L756" s="192"/>
      <c r="M756" s="192"/>
      <c r="N756" s="193">
        <f t="shared" ref="N756:N768" si="41">SUM(C756:I756)</f>
        <v>1874</v>
      </c>
    </row>
    <row r="757" spans="1:14" x14ac:dyDescent="0.25">
      <c r="A757" s="126">
        <v>45353</v>
      </c>
      <c r="B757" s="105" t="s">
        <v>27</v>
      </c>
      <c r="C757" s="184">
        <v>360</v>
      </c>
      <c r="D757" s="184">
        <v>403</v>
      </c>
      <c r="E757" s="180">
        <v>684</v>
      </c>
      <c r="F757" s="180">
        <v>237</v>
      </c>
      <c r="G757" s="180">
        <v>187</v>
      </c>
      <c r="H757" s="184">
        <v>19</v>
      </c>
      <c r="I757" s="180">
        <v>102</v>
      </c>
      <c r="J757" s="206" t="s">
        <v>9</v>
      </c>
      <c r="K757" s="187" t="s">
        <v>9</v>
      </c>
      <c r="L757" s="180"/>
      <c r="M757" s="180"/>
      <c r="N757" s="193">
        <f t="shared" si="41"/>
        <v>1992</v>
      </c>
    </row>
    <row r="758" spans="1:14" x14ac:dyDescent="0.25">
      <c r="A758" s="126">
        <v>45354</v>
      </c>
      <c r="B758" s="105" t="s">
        <v>28</v>
      </c>
      <c r="C758" s="184">
        <v>17</v>
      </c>
      <c r="D758" s="184">
        <v>41</v>
      </c>
      <c r="E758" s="180">
        <v>92</v>
      </c>
      <c r="F758" s="187" t="s">
        <v>9</v>
      </c>
      <c r="G758" s="180">
        <v>48</v>
      </c>
      <c r="H758" s="183" t="s">
        <v>9</v>
      </c>
      <c r="I758" s="184">
        <v>4</v>
      </c>
      <c r="J758" s="206" t="s">
        <v>9</v>
      </c>
      <c r="K758" s="187" t="s">
        <v>9</v>
      </c>
      <c r="L758" s="184"/>
      <c r="M758" s="184"/>
      <c r="N758" s="193">
        <f t="shared" si="41"/>
        <v>202</v>
      </c>
    </row>
    <row r="759" spans="1:14" x14ac:dyDescent="0.25">
      <c r="A759" s="126">
        <v>45355</v>
      </c>
      <c r="B759" s="105" t="s">
        <v>29</v>
      </c>
      <c r="C759" s="184">
        <v>12</v>
      </c>
      <c r="D759" s="184">
        <v>36</v>
      </c>
      <c r="E759" s="187" t="s">
        <v>9</v>
      </c>
      <c r="F759" s="183" t="s">
        <v>9</v>
      </c>
      <c r="G759" s="184">
        <v>10</v>
      </c>
      <c r="H759" s="183" t="s">
        <v>9</v>
      </c>
      <c r="I759" s="183" t="s">
        <v>9</v>
      </c>
      <c r="J759" s="206" t="s">
        <v>9</v>
      </c>
      <c r="K759" s="187" t="s">
        <v>9</v>
      </c>
      <c r="L759" s="183"/>
      <c r="M759" s="183"/>
      <c r="N759" s="193">
        <f t="shared" si="41"/>
        <v>58</v>
      </c>
    </row>
    <row r="760" spans="1:14" x14ac:dyDescent="0.25">
      <c r="A760" s="126">
        <v>45356</v>
      </c>
      <c r="B760" s="105" t="s">
        <v>30</v>
      </c>
      <c r="C760" s="184">
        <v>40</v>
      </c>
      <c r="D760" s="183" t="s">
        <v>9</v>
      </c>
      <c r="E760" s="180">
        <v>134</v>
      </c>
      <c r="F760" s="183" t="s">
        <v>9</v>
      </c>
      <c r="G760" s="184">
        <v>1</v>
      </c>
      <c r="H760" s="183" t="s">
        <v>9</v>
      </c>
      <c r="I760" s="180">
        <v>2</v>
      </c>
      <c r="J760" s="206" t="s">
        <v>9</v>
      </c>
      <c r="K760" s="187" t="s">
        <v>9</v>
      </c>
      <c r="L760" s="180"/>
      <c r="M760" s="180"/>
      <c r="N760" s="193">
        <f t="shared" si="41"/>
        <v>177</v>
      </c>
    </row>
    <row r="761" spans="1:14" x14ac:dyDescent="0.25">
      <c r="A761" s="126">
        <v>45357</v>
      </c>
      <c r="B761" s="105" t="s">
        <v>31</v>
      </c>
      <c r="C761" s="184">
        <v>6</v>
      </c>
      <c r="D761" s="217">
        <v>15</v>
      </c>
      <c r="E761" s="180">
        <v>191</v>
      </c>
      <c r="F761" s="184">
        <v>4</v>
      </c>
      <c r="G761" s="180">
        <v>8</v>
      </c>
      <c r="H761" s="184">
        <v>1</v>
      </c>
      <c r="I761" s="184">
        <v>7</v>
      </c>
      <c r="J761" s="206" t="s">
        <v>9</v>
      </c>
      <c r="K761" s="184">
        <v>8</v>
      </c>
      <c r="L761" s="184"/>
      <c r="M761" s="184"/>
      <c r="N761" s="193">
        <f t="shared" si="41"/>
        <v>232</v>
      </c>
    </row>
    <row r="762" spans="1:14" x14ac:dyDescent="0.25">
      <c r="A762" s="126">
        <v>45358</v>
      </c>
      <c r="B762" s="105" t="s">
        <v>32</v>
      </c>
      <c r="C762" s="184">
        <v>117</v>
      </c>
      <c r="D762" s="183" t="s">
        <v>9</v>
      </c>
      <c r="E762" s="183" t="s">
        <v>9</v>
      </c>
      <c r="F762" s="183" t="s">
        <v>9</v>
      </c>
      <c r="G762" s="183" t="s">
        <v>9</v>
      </c>
      <c r="H762" s="183" t="s">
        <v>9</v>
      </c>
      <c r="I762" s="183" t="s">
        <v>9</v>
      </c>
      <c r="J762" s="206" t="s">
        <v>9</v>
      </c>
      <c r="K762" s="183" t="s">
        <v>9</v>
      </c>
      <c r="L762" s="183"/>
      <c r="M762" s="183"/>
      <c r="N762" s="193">
        <f t="shared" si="41"/>
        <v>117</v>
      </c>
    </row>
    <row r="763" spans="1:14" x14ac:dyDescent="0.25">
      <c r="A763" s="126">
        <v>45359</v>
      </c>
      <c r="B763" s="105" t="s">
        <v>33</v>
      </c>
      <c r="C763" s="184">
        <v>62</v>
      </c>
      <c r="D763" s="184">
        <v>38</v>
      </c>
      <c r="E763" s="187" t="s">
        <v>9</v>
      </c>
      <c r="F763" s="180">
        <v>12</v>
      </c>
      <c r="G763" s="187" t="s">
        <v>9</v>
      </c>
      <c r="H763" s="183" t="s">
        <v>9</v>
      </c>
      <c r="I763" s="184">
        <v>3</v>
      </c>
      <c r="J763" s="184">
        <v>469</v>
      </c>
      <c r="K763" s="183" t="s">
        <v>9</v>
      </c>
      <c r="L763" s="184"/>
      <c r="M763" s="184"/>
      <c r="N763" s="193">
        <f t="shared" si="41"/>
        <v>115</v>
      </c>
    </row>
    <row r="764" spans="1:14" x14ac:dyDescent="0.25">
      <c r="A764" s="126">
        <v>45360</v>
      </c>
      <c r="B764" s="105" t="s">
        <v>34</v>
      </c>
      <c r="C764" s="184">
        <v>55</v>
      </c>
      <c r="D764" s="184">
        <v>74</v>
      </c>
      <c r="E764" s="180">
        <v>85</v>
      </c>
      <c r="F764" s="184">
        <v>9</v>
      </c>
      <c r="G764" s="184">
        <v>1</v>
      </c>
      <c r="H764" s="183" t="s">
        <v>9</v>
      </c>
      <c r="I764" s="183" t="s">
        <v>9</v>
      </c>
      <c r="J764" s="183" t="s">
        <v>9</v>
      </c>
      <c r="K764" s="183" t="s">
        <v>9</v>
      </c>
      <c r="L764" s="183"/>
      <c r="M764" s="183"/>
      <c r="N764" s="193">
        <f t="shared" si="41"/>
        <v>224</v>
      </c>
    </row>
    <row r="765" spans="1:14" x14ac:dyDescent="0.25">
      <c r="A765" s="126">
        <v>45361</v>
      </c>
      <c r="B765" s="105" t="s">
        <v>35</v>
      </c>
      <c r="C765" s="184">
        <v>89</v>
      </c>
      <c r="D765" s="184">
        <v>96</v>
      </c>
      <c r="E765" s="180">
        <v>84</v>
      </c>
      <c r="F765" s="184">
        <v>8</v>
      </c>
      <c r="G765" s="184">
        <v>12</v>
      </c>
      <c r="H765" s="183" t="s">
        <v>9</v>
      </c>
      <c r="I765" s="184">
        <v>2</v>
      </c>
      <c r="J765" s="183" t="s">
        <v>9</v>
      </c>
      <c r="K765" s="184">
        <v>82</v>
      </c>
      <c r="L765" s="184"/>
      <c r="M765" s="184"/>
      <c r="N765" s="193">
        <f t="shared" si="41"/>
        <v>291</v>
      </c>
    </row>
    <row r="766" spans="1:14" x14ac:dyDescent="0.25">
      <c r="A766" s="126">
        <v>45362</v>
      </c>
      <c r="B766" s="105" t="s">
        <v>206</v>
      </c>
      <c r="C766" s="184">
        <v>22</v>
      </c>
      <c r="D766" s="184">
        <v>184</v>
      </c>
      <c r="E766" s="180">
        <v>227</v>
      </c>
      <c r="F766" s="180">
        <v>365</v>
      </c>
      <c r="G766" s="180">
        <v>95</v>
      </c>
      <c r="H766" s="183" t="s">
        <v>9</v>
      </c>
      <c r="I766" s="180">
        <v>37</v>
      </c>
      <c r="J766" s="183" t="s">
        <v>9</v>
      </c>
      <c r="K766" s="187" t="s">
        <v>9</v>
      </c>
      <c r="L766" s="180"/>
      <c r="M766" s="180"/>
      <c r="N766" s="193">
        <f t="shared" si="41"/>
        <v>930</v>
      </c>
    </row>
    <row r="767" spans="1:14" x14ac:dyDescent="0.25">
      <c r="A767" s="126">
        <v>45363</v>
      </c>
      <c r="B767" s="105" t="s">
        <v>36</v>
      </c>
      <c r="C767" s="183" t="s">
        <v>9</v>
      </c>
      <c r="D767" s="183" t="s">
        <v>9</v>
      </c>
      <c r="E767" s="180">
        <v>63</v>
      </c>
      <c r="F767" s="183" t="s">
        <v>9</v>
      </c>
      <c r="G767" s="183" t="s">
        <v>9</v>
      </c>
      <c r="H767" s="183" t="s">
        <v>9</v>
      </c>
      <c r="I767" s="183" t="s">
        <v>9</v>
      </c>
      <c r="J767" s="183" t="s">
        <v>9</v>
      </c>
      <c r="K767" s="187" t="s">
        <v>9</v>
      </c>
      <c r="L767" s="183"/>
      <c r="M767" s="183"/>
      <c r="N767" s="193">
        <f t="shared" si="41"/>
        <v>63</v>
      </c>
    </row>
    <row r="768" spans="1:14" x14ac:dyDescent="0.25">
      <c r="A768" s="126">
        <v>45364</v>
      </c>
      <c r="B768" s="105" t="s">
        <v>37</v>
      </c>
      <c r="C768" s="183" t="s">
        <v>9</v>
      </c>
      <c r="D768" s="183" t="s">
        <v>9</v>
      </c>
      <c r="E768" s="184">
        <v>1</v>
      </c>
      <c r="F768" s="183" t="s">
        <v>9</v>
      </c>
      <c r="G768" s="183" t="s">
        <v>9</v>
      </c>
      <c r="H768" s="183" t="s">
        <v>9</v>
      </c>
      <c r="I768" s="183" t="s">
        <v>9</v>
      </c>
      <c r="J768" s="183" t="s">
        <v>9</v>
      </c>
      <c r="K768" s="187" t="s">
        <v>9</v>
      </c>
      <c r="L768" s="183"/>
      <c r="M768" s="183"/>
      <c r="N768" s="193">
        <f t="shared" si="41"/>
        <v>1</v>
      </c>
    </row>
    <row r="769" spans="1:14" x14ac:dyDescent="0.25">
      <c r="A769" s="126">
        <v>45365</v>
      </c>
      <c r="B769" s="105" t="s">
        <v>39</v>
      </c>
      <c r="C769" s="183" t="s">
        <v>9</v>
      </c>
      <c r="D769" s="183" t="s">
        <v>9</v>
      </c>
      <c r="E769" s="183" t="s">
        <v>9</v>
      </c>
      <c r="F769" s="183" t="s">
        <v>9</v>
      </c>
      <c r="G769" s="183" t="s">
        <v>9</v>
      </c>
      <c r="H769" s="183" t="s">
        <v>9</v>
      </c>
      <c r="I769" s="183" t="s">
        <v>9</v>
      </c>
      <c r="J769" s="183" t="s">
        <v>9</v>
      </c>
      <c r="K769" s="187" t="s">
        <v>9</v>
      </c>
      <c r="L769" s="183"/>
      <c r="M769" s="183"/>
      <c r="N769" s="205" t="s">
        <v>9</v>
      </c>
    </row>
    <row r="770" spans="1:14" x14ac:dyDescent="0.25">
      <c r="A770" s="126">
        <v>45366</v>
      </c>
      <c r="B770" s="105" t="s">
        <v>43</v>
      </c>
      <c r="C770" s="183" t="s">
        <v>9</v>
      </c>
      <c r="D770" s="184">
        <v>80</v>
      </c>
      <c r="E770" s="180">
        <v>105</v>
      </c>
      <c r="F770" s="183" t="s">
        <v>9</v>
      </c>
      <c r="G770" s="183" t="s">
        <v>9</v>
      </c>
      <c r="H770" s="183" t="s">
        <v>9</v>
      </c>
      <c r="I770" s="217">
        <v>18</v>
      </c>
      <c r="J770" s="183" t="s">
        <v>9</v>
      </c>
      <c r="K770" s="187" t="s">
        <v>9</v>
      </c>
      <c r="L770" s="217"/>
      <c r="M770" s="217"/>
      <c r="N770" s="193">
        <f>SUM(C770:I770)</f>
        <v>203</v>
      </c>
    </row>
    <row r="771" spans="1:14" x14ac:dyDescent="0.25">
      <c r="A771" s="126">
        <v>45367</v>
      </c>
      <c r="B771" s="105" t="s">
        <v>40</v>
      </c>
      <c r="C771" s="183" t="s">
        <v>9</v>
      </c>
      <c r="D771" s="183" t="s">
        <v>9</v>
      </c>
      <c r="E771" s="183" t="s">
        <v>9</v>
      </c>
      <c r="F771" s="183" t="s">
        <v>9</v>
      </c>
      <c r="G771" s="183" t="s">
        <v>9</v>
      </c>
      <c r="H771" s="183" t="s">
        <v>9</v>
      </c>
      <c r="I771" s="183" t="s">
        <v>9</v>
      </c>
      <c r="J771" s="183" t="s">
        <v>9</v>
      </c>
      <c r="K771" s="187" t="s">
        <v>9</v>
      </c>
      <c r="L771" s="183"/>
      <c r="M771" s="183"/>
      <c r="N771" s="205" t="s">
        <v>9</v>
      </c>
    </row>
    <row r="772" spans="1:14" x14ac:dyDescent="0.25">
      <c r="A772" s="126">
        <v>45368</v>
      </c>
      <c r="B772" s="105" t="s">
        <v>44</v>
      </c>
      <c r="C772" s="183" t="s">
        <v>9</v>
      </c>
      <c r="D772" s="183" t="s">
        <v>9</v>
      </c>
      <c r="E772" s="187" t="s">
        <v>9</v>
      </c>
      <c r="F772" s="183" t="s">
        <v>9</v>
      </c>
      <c r="G772" s="183" t="s">
        <v>9</v>
      </c>
      <c r="H772" s="183" t="s">
        <v>9</v>
      </c>
      <c r="I772" s="183" t="s">
        <v>9</v>
      </c>
      <c r="J772" s="183" t="s">
        <v>9</v>
      </c>
      <c r="K772" s="187" t="s">
        <v>9</v>
      </c>
      <c r="L772" s="183"/>
      <c r="M772" s="183"/>
      <c r="N772" s="205" t="s">
        <v>9</v>
      </c>
    </row>
    <row r="773" spans="1:14" x14ac:dyDescent="0.25">
      <c r="A773" s="126">
        <v>45369</v>
      </c>
      <c r="B773" s="105" t="s">
        <v>41</v>
      </c>
      <c r="C773" s="183" t="s">
        <v>9</v>
      </c>
      <c r="D773" s="183" t="s">
        <v>9</v>
      </c>
      <c r="E773" s="183" t="s">
        <v>9</v>
      </c>
      <c r="F773" s="183" t="s">
        <v>9</v>
      </c>
      <c r="G773" s="184">
        <v>9</v>
      </c>
      <c r="H773" s="183" t="s">
        <v>9</v>
      </c>
      <c r="I773" s="180">
        <v>115</v>
      </c>
      <c r="J773" s="183" t="s">
        <v>9</v>
      </c>
      <c r="K773" s="187" t="s">
        <v>9</v>
      </c>
      <c r="L773" s="180"/>
      <c r="M773" s="180"/>
      <c r="N773" s="205" t="s">
        <v>9</v>
      </c>
    </row>
    <row r="774" spans="1:14" x14ac:dyDescent="0.25">
      <c r="A774" s="127">
        <v>45370</v>
      </c>
      <c r="B774" s="122" t="s">
        <v>42</v>
      </c>
      <c r="C774" s="191">
        <f t="shared" ref="C774:I774" si="42">SUM(C756:C773)</f>
        <v>1013</v>
      </c>
      <c r="D774" s="191">
        <f t="shared" si="42"/>
        <v>1545</v>
      </c>
      <c r="E774" s="191">
        <f t="shared" si="42"/>
        <v>2273</v>
      </c>
      <c r="F774" s="191">
        <f t="shared" si="42"/>
        <v>705</v>
      </c>
      <c r="G774" s="191">
        <f t="shared" si="42"/>
        <v>698</v>
      </c>
      <c r="H774" s="191">
        <f t="shared" si="42"/>
        <v>34</v>
      </c>
      <c r="I774" s="191">
        <f t="shared" si="42"/>
        <v>335</v>
      </c>
      <c r="J774" s="191">
        <v>469</v>
      </c>
      <c r="K774" s="191">
        <f>+K765+K761+K756</f>
        <v>444</v>
      </c>
      <c r="L774" s="191"/>
      <c r="M774" s="191"/>
      <c r="N774" s="191">
        <f>+C774+D774+E774+F774+G774+H774+I774</f>
        <v>6603</v>
      </c>
    </row>
    <row r="775" spans="1:14" x14ac:dyDescent="0.25">
      <c r="A775" s="318" t="s">
        <v>11</v>
      </c>
      <c r="B775" s="319"/>
      <c r="C775" s="278">
        <f t="shared" ref="C775:K775" si="43">+C736+C755+C774</f>
        <v>3595</v>
      </c>
      <c r="D775" s="278">
        <f t="shared" si="43"/>
        <v>5302</v>
      </c>
      <c r="E775" s="278">
        <f t="shared" si="43"/>
        <v>6838</v>
      </c>
      <c r="F775" s="278">
        <f t="shared" si="43"/>
        <v>2199</v>
      </c>
      <c r="G775" s="278">
        <f t="shared" si="43"/>
        <v>2289</v>
      </c>
      <c r="H775" s="278">
        <f t="shared" si="43"/>
        <v>87</v>
      </c>
      <c r="I775" s="278">
        <f t="shared" si="43"/>
        <v>887</v>
      </c>
      <c r="J775" s="278">
        <f t="shared" si="43"/>
        <v>1544</v>
      </c>
      <c r="K775" s="278">
        <f t="shared" si="43"/>
        <v>1772</v>
      </c>
      <c r="L775" s="278"/>
      <c r="M775" s="278"/>
      <c r="N775" s="278">
        <f>+N736+N755+N774</f>
        <v>21197</v>
      </c>
    </row>
    <row r="776" spans="1:14" x14ac:dyDescent="0.25">
      <c r="A776" s="126">
        <v>45383</v>
      </c>
      <c r="B776" s="105" t="s">
        <v>26</v>
      </c>
      <c r="C776" s="179">
        <v>353</v>
      </c>
      <c r="D776" s="179">
        <v>702</v>
      </c>
      <c r="E776" s="192">
        <v>790</v>
      </c>
      <c r="F776" s="192">
        <v>121</v>
      </c>
      <c r="G776" s="192">
        <v>425</v>
      </c>
      <c r="H776" s="192">
        <v>18</v>
      </c>
      <c r="I776" s="192">
        <v>61</v>
      </c>
      <c r="J776" s="206" t="s">
        <v>9</v>
      </c>
      <c r="K776" s="192">
        <v>566</v>
      </c>
      <c r="L776" s="192"/>
      <c r="M776" s="192"/>
      <c r="N776" s="193">
        <f t="shared" ref="N776:N782" si="44">SUM(C776:I776)</f>
        <v>2470</v>
      </c>
    </row>
    <row r="777" spans="1:14" x14ac:dyDescent="0.25">
      <c r="A777" s="126">
        <v>45384</v>
      </c>
      <c r="B777" s="105" t="s">
        <v>27</v>
      </c>
      <c r="C777" s="184">
        <v>456</v>
      </c>
      <c r="D777" s="184">
        <v>552</v>
      </c>
      <c r="E777" s="180">
        <v>777</v>
      </c>
      <c r="F777" s="180">
        <v>331</v>
      </c>
      <c r="G777" s="180">
        <v>233</v>
      </c>
      <c r="H777" s="184">
        <v>10</v>
      </c>
      <c r="I777" s="180">
        <v>151</v>
      </c>
      <c r="J777" s="206" t="s">
        <v>9</v>
      </c>
      <c r="K777" s="187" t="s">
        <v>9</v>
      </c>
      <c r="L777" s="180"/>
      <c r="M777" s="180"/>
      <c r="N777" s="193">
        <f t="shared" si="44"/>
        <v>2510</v>
      </c>
    </row>
    <row r="778" spans="1:14" x14ac:dyDescent="0.25">
      <c r="A778" s="126">
        <v>45385</v>
      </c>
      <c r="B778" s="105" t="s">
        <v>28</v>
      </c>
      <c r="C778" s="184">
        <v>18</v>
      </c>
      <c r="D778" s="184">
        <v>35</v>
      </c>
      <c r="E778" s="180">
        <v>107</v>
      </c>
      <c r="F778" s="180">
        <v>6</v>
      </c>
      <c r="G778" s="180">
        <v>7</v>
      </c>
      <c r="H778" s="183" t="s">
        <v>9</v>
      </c>
      <c r="I778" s="183" t="s">
        <v>9</v>
      </c>
      <c r="J778" s="206" t="s">
        <v>9</v>
      </c>
      <c r="K778" s="187" t="s">
        <v>9</v>
      </c>
      <c r="L778" s="183"/>
      <c r="M778" s="183"/>
      <c r="N778" s="193">
        <f t="shared" si="44"/>
        <v>173</v>
      </c>
    </row>
    <row r="779" spans="1:14" x14ac:dyDescent="0.25">
      <c r="A779" s="126">
        <v>45386</v>
      </c>
      <c r="B779" s="105" t="s">
        <v>29</v>
      </c>
      <c r="C779" s="184">
        <v>6</v>
      </c>
      <c r="D779" s="184">
        <v>32</v>
      </c>
      <c r="E779" s="180">
        <v>38</v>
      </c>
      <c r="F779" s="184">
        <v>1</v>
      </c>
      <c r="G779" s="184">
        <v>20</v>
      </c>
      <c r="H779" s="183" t="s">
        <v>9</v>
      </c>
      <c r="I779" s="184">
        <v>1</v>
      </c>
      <c r="J779" s="206" t="s">
        <v>9</v>
      </c>
      <c r="K779" s="187" t="s">
        <v>9</v>
      </c>
      <c r="L779" s="184"/>
      <c r="M779" s="184"/>
      <c r="N779" s="193">
        <f t="shared" si="44"/>
        <v>98</v>
      </c>
    </row>
    <row r="780" spans="1:14" x14ac:dyDescent="0.25">
      <c r="A780" s="126">
        <v>45387</v>
      </c>
      <c r="B780" s="105" t="s">
        <v>30</v>
      </c>
      <c r="C780" s="184">
        <v>68</v>
      </c>
      <c r="D780" s="184">
        <v>7</v>
      </c>
      <c r="E780" s="180">
        <v>148</v>
      </c>
      <c r="F780" s="184">
        <v>32</v>
      </c>
      <c r="G780" s="184">
        <v>16</v>
      </c>
      <c r="H780" s="183" t="s">
        <v>9</v>
      </c>
      <c r="I780" s="180">
        <v>2</v>
      </c>
      <c r="J780" s="206" t="s">
        <v>9</v>
      </c>
      <c r="K780" s="187" t="s">
        <v>9</v>
      </c>
      <c r="L780" s="180"/>
      <c r="M780" s="180"/>
      <c r="N780" s="193">
        <f t="shared" si="44"/>
        <v>273</v>
      </c>
    </row>
    <row r="781" spans="1:14" x14ac:dyDescent="0.25">
      <c r="A781" s="126">
        <v>45388</v>
      </c>
      <c r="B781" s="105" t="s">
        <v>31</v>
      </c>
      <c r="C781" s="184">
        <v>10</v>
      </c>
      <c r="D781" s="217">
        <v>28</v>
      </c>
      <c r="E781" s="180">
        <v>143</v>
      </c>
      <c r="F781" s="184">
        <v>6</v>
      </c>
      <c r="G781" s="180">
        <v>10</v>
      </c>
      <c r="H781" s="184">
        <v>10</v>
      </c>
      <c r="I781" s="184">
        <v>2</v>
      </c>
      <c r="J781" s="206" t="s">
        <v>9</v>
      </c>
      <c r="K781" s="184">
        <v>12</v>
      </c>
      <c r="L781" s="184"/>
      <c r="M781" s="184"/>
      <c r="N781" s="193">
        <f t="shared" si="44"/>
        <v>209</v>
      </c>
    </row>
    <row r="782" spans="1:14" x14ac:dyDescent="0.25">
      <c r="A782" s="126">
        <v>45389</v>
      </c>
      <c r="B782" s="105" t="s">
        <v>32</v>
      </c>
      <c r="C782" s="184">
        <v>220</v>
      </c>
      <c r="D782" s="183" t="s">
        <v>9</v>
      </c>
      <c r="E782" s="183" t="s">
        <v>9</v>
      </c>
      <c r="F782" s="183" t="s">
        <v>9</v>
      </c>
      <c r="G782" s="183" t="s">
        <v>9</v>
      </c>
      <c r="H782" s="183" t="s">
        <v>9</v>
      </c>
      <c r="I782" s="183" t="s">
        <v>9</v>
      </c>
      <c r="J782" s="206" t="s">
        <v>9</v>
      </c>
      <c r="K782" s="183" t="s">
        <v>9</v>
      </c>
      <c r="L782" s="183"/>
      <c r="M782" s="183"/>
      <c r="N782" s="193">
        <f t="shared" si="44"/>
        <v>220</v>
      </c>
    </row>
    <row r="783" spans="1:14" x14ac:dyDescent="0.25">
      <c r="A783" s="126">
        <v>45390</v>
      </c>
      <c r="B783" s="105" t="s">
        <v>33</v>
      </c>
      <c r="C783" s="184">
        <v>76</v>
      </c>
      <c r="D783" s="184">
        <v>74</v>
      </c>
      <c r="E783" s="180">
        <v>376</v>
      </c>
      <c r="F783" s="180">
        <v>13</v>
      </c>
      <c r="G783" s="180">
        <v>99</v>
      </c>
      <c r="H783" s="183" t="s">
        <v>9</v>
      </c>
      <c r="I783" s="184">
        <v>4</v>
      </c>
      <c r="J783" s="184">
        <v>700</v>
      </c>
      <c r="K783" s="183" t="s">
        <v>9</v>
      </c>
      <c r="L783" s="184"/>
      <c r="M783" s="184"/>
      <c r="N783" s="193">
        <f>SUM(C783:J783)</f>
        <v>1342</v>
      </c>
    </row>
    <row r="784" spans="1:14" x14ac:dyDescent="0.25">
      <c r="A784" s="126">
        <v>45391</v>
      </c>
      <c r="B784" s="105" t="s">
        <v>34</v>
      </c>
      <c r="C784" s="184">
        <v>29</v>
      </c>
      <c r="D784" s="184">
        <v>61</v>
      </c>
      <c r="E784" s="180">
        <v>81</v>
      </c>
      <c r="F784" s="184">
        <v>23</v>
      </c>
      <c r="G784" s="184">
        <v>7</v>
      </c>
      <c r="H784" s="183" t="s">
        <v>9</v>
      </c>
      <c r="I784" s="183" t="s">
        <v>9</v>
      </c>
      <c r="J784" s="183" t="s">
        <v>9</v>
      </c>
      <c r="K784" s="183" t="s">
        <v>9</v>
      </c>
      <c r="L784" s="183"/>
      <c r="M784" s="183"/>
      <c r="N784" s="193">
        <f t="shared" ref="N784:N793" si="45">SUM(C784:I784)</f>
        <v>201</v>
      </c>
    </row>
    <row r="785" spans="1:14" x14ac:dyDescent="0.25">
      <c r="A785" s="126">
        <v>45392</v>
      </c>
      <c r="B785" s="105" t="s">
        <v>35</v>
      </c>
      <c r="C785" s="184">
        <v>126</v>
      </c>
      <c r="D785" s="184">
        <v>142</v>
      </c>
      <c r="E785" s="180">
        <v>101</v>
      </c>
      <c r="F785" s="184">
        <v>11</v>
      </c>
      <c r="G785" s="184">
        <v>27</v>
      </c>
      <c r="H785" s="183" t="s">
        <v>9</v>
      </c>
      <c r="I785" s="184">
        <v>2</v>
      </c>
      <c r="J785" s="183" t="s">
        <v>9</v>
      </c>
      <c r="K785" s="184">
        <v>265</v>
      </c>
      <c r="L785" s="184"/>
      <c r="M785" s="184"/>
      <c r="N785" s="193">
        <f t="shared" si="45"/>
        <v>409</v>
      </c>
    </row>
    <row r="786" spans="1:14" x14ac:dyDescent="0.25">
      <c r="A786" s="126">
        <v>45393</v>
      </c>
      <c r="B786" s="105" t="s">
        <v>206</v>
      </c>
      <c r="C786" s="184">
        <v>27</v>
      </c>
      <c r="D786" s="184">
        <v>262</v>
      </c>
      <c r="E786" s="180">
        <v>309</v>
      </c>
      <c r="F786" s="180">
        <v>532</v>
      </c>
      <c r="G786" s="180">
        <v>143</v>
      </c>
      <c r="H786" s="183" t="s">
        <v>9</v>
      </c>
      <c r="I786" s="180">
        <v>59</v>
      </c>
      <c r="J786" s="183" t="s">
        <v>9</v>
      </c>
      <c r="K786" s="187" t="s">
        <v>9</v>
      </c>
      <c r="L786" s="180"/>
      <c r="M786" s="180"/>
      <c r="N786" s="193">
        <f t="shared" si="45"/>
        <v>1332</v>
      </c>
    </row>
    <row r="787" spans="1:14" x14ac:dyDescent="0.25">
      <c r="A787" s="126">
        <v>45394</v>
      </c>
      <c r="B787" s="105" t="s">
        <v>36</v>
      </c>
      <c r="C787" s="183" t="s">
        <v>9</v>
      </c>
      <c r="D787" s="183" t="s">
        <v>9</v>
      </c>
      <c r="E787" s="180">
        <v>76</v>
      </c>
      <c r="F787" s="183" t="s">
        <v>9</v>
      </c>
      <c r="G787" s="183" t="s">
        <v>9</v>
      </c>
      <c r="H787" s="183" t="s">
        <v>9</v>
      </c>
      <c r="I787" s="183" t="s">
        <v>9</v>
      </c>
      <c r="J787" s="183" t="s">
        <v>9</v>
      </c>
      <c r="K787" s="187" t="s">
        <v>9</v>
      </c>
      <c r="L787" s="183"/>
      <c r="M787" s="183"/>
      <c r="N787" s="193">
        <f t="shared" si="45"/>
        <v>76</v>
      </c>
    </row>
    <row r="788" spans="1:14" x14ac:dyDescent="0.25">
      <c r="A788" s="126">
        <v>45395</v>
      </c>
      <c r="B788" s="105" t="s">
        <v>37</v>
      </c>
      <c r="C788" s="183" t="s">
        <v>9</v>
      </c>
      <c r="D788" s="183" t="s">
        <v>9</v>
      </c>
      <c r="E788" s="184">
        <v>8</v>
      </c>
      <c r="F788" s="183" t="s">
        <v>9</v>
      </c>
      <c r="G788" s="183" t="s">
        <v>9</v>
      </c>
      <c r="H788" s="183" t="s">
        <v>9</v>
      </c>
      <c r="I788" s="183" t="s">
        <v>9</v>
      </c>
      <c r="J788" s="183" t="s">
        <v>9</v>
      </c>
      <c r="K788" s="187" t="s">
        <v>9</v>
      </c>
      <c r="L788" s="183"/>
      <c r="M788" s="183"/>
      <c r="N788" s="193">
        <f t="shared" si="45"/>
        <v>8</v>
      </c>
    </row>
    <row r="789" spans="1:14" x14ac:dyDescent="0.25">
      <c r="A789" s="126">
        <v>45396</v>
      </c>
      <c r="B789" s="105" t="s">
        <v>39</v>
      </c>
      <c r="C789" s="183" t="s">
        <v>9</v>
      </c>
      <c r="D789" s="183" t="s">
        <v>9</v>
      </c>
      <c r="E789" s="184">
        <v>1</v>
      </c>
      <c r="F789" s="183" t="s">
        <v>9</v>
      </c>
      <c r="G789" s="183" t="s">
        <v>9</v>
      </c>
      <c r="H789" s="183" t="s">
        <v>9</v>
      </c>
      <c r="I789" s="183" t="s">
        <v>9</v>
      </c>
      <c r="J789" s="183" t="s">
        <v>9</v>
      </c>
      <c r="K789" s="187" t="s">
        <v>9</v>
      </c>
      <c r="L789" s="183"/>
      <c r="M789" s="183"/>
      <c r="N789" s="193">
        <f t="shared" si="45"/>
        <v>1</v>
      </c>
    </row>
    <row r="790" spans="1:14" x14ac:dyDescent="0.25">
      <c r="A790" s="126">
        <v>45397</v>
      </c>
      <c r="B790" s="105" t="s">
        <v>43</v>
      </c>
      <c r="C790" s="183" t="s">
        <v>9</v>
      </c>
      <c r="D790" s="184">
        <v>70</v>
      </c>
      <c r="E790" s="180">
        <v>60</v>
      </c>
      <c r="F790" s="184">
        <v>2</v>
      </c>
      <c r="G790" s="184">
        <v>9</v>
      </c>
      <c r="H790" s="183" t="s">
        <v>9</v>
      </c>
      <c r="I790" s="184">
        <v>8</v>
      </c>
      <c r="J790" s="183" t="s">
        <v>9</v>
      </c>
      <c r="K790" s="187" t="s">
        <v>9</v>
      </c>
      <c r="L790" s="184"/>
      <c r="M790" s="184"/>
      <c r="N790" s="193">
        <f t="shared" si="45"/>
        <v>149</v>
      </c>
    </row>
    <row r="791" spans="1:14" x14ac:dyDescent="0.25">
      <c r="A791" s="126">
        <v>45398</v>
      </c>
      <c r="B791" s="105" t="s">
        <v>40</v>
      </c>
      <c r="C791" s="183" t="s">
        <v>9</v>
      </c>
      <c r="D791" s="183" t="s">
        <v>9</v>
      </c>
      <c r="E791" s="184">
        <v>1</v>
      </c>
      <c r="F791" s="183" t="s">
        <v>9</v>
      </c>
      <c r="G791" s="183" t="s">
        <v>9</v>
      </c>
      <c r="H791" s="183" t="s">
        <v>9</v>
      </c>
      <c r="I791" s="183" t="s">
        <v>9</v>
      </c>
      <c r="J791" s="183" t="s">
        <v>9</v>
      </c>
      <c r="K791" s="187" t="s">
        <v>9</v>
      </c>
      <c r="L791" s="183"/>
      <c r="M791" s="183"/>
      <c r="N791" s="193">
        <f t="shared" si="45"/>
        <v>1</v>
      </c>
    </row>
    <row r="792" spans="1:14" x14ac:dyDescent="0.25">
      <c r="A792" s="126">
        <v>45399</v>
      </c>
      <c r="B792" s="105" t="s">
        <v>44</v>
      </c>
      <c r="C792" s="183" t="s">
        <v>9</v>
      </c>
      <c r="D792" s="184">
        <v>3</v>
      </c>
      <c r="E792" s="187" t="s">
        <v>9</v>
      </c>
      <c r="F792" s="183" t="s">
        <v>9</v>
      </c>
      <c r="G792" s="183" t="s">
        <v>9</v>
      </c>
      <c r="H792" s="183" t="s">
        <v>9</v>
      </c>
      <c r="I792" s="183" t="s">
        <v>9</v>
      </c>
      <c r="J792" s="183" t="s">
        <v>9</v>
      </c>
      <c r="K792" s="187" t="s">
        <v>9</v>
      </c>
      <c r="L792" s="183"/>
      <c r="M792" s="183"/>
      <c r="N792" s="193">
        <f t="shared" si="45"/>
        <v>3</v>
      </c>
    </row>
    <row r="793" spans="1:14" x14ac:dyDescent="0.25">
      <c r="A793" s="126">
        <v>45400</v>
      </c>
      <c r="B793" s="105" t="s">
        <v>41</v>
      </c>
      <c r="C793" s="183" t="s">
        <v>9</v>
      </c>
      <c r="D793" s="183" t="s">
        <v>9</v>
      </c>
      <c r="E793" s="183" t="s">
        <v>9</v>
      </c>
      <c r="F793" s="184">
        <v>24</v>
      </c>
      <c r="G793" s="184">
        <v>12</v>
      </c>
      <c r="H793" s="183" t="s">
        <v>9</v>
      </c>
      <c r="I793" s="180">
        <v>137</v>
      </c>
      <c r="J793" s="183" t="s">
        <v>9</v>
      </c>
      <c r="K793" s="187" t="s">
        <v>9</v>
      </c>
      <c r="L793" s="180"/>
      <c r="M793" s="180"/>
      <c r="N793" s="193">
        <f t="shared" si="45"/>
        <v>173</v>
      </c>
    </row>
    <row r="794" spans="1:14" x14ac:dyDescent="0.25">
      <c r="A794" s="127">
        <v>45401</v>
      </c>
      <c r="B794" s="122" t="s">
        <v>42</v>
      </c>
      <c r="C794" s="191">
        <f t="shared" ref="C794:I794" si="46">SUM(C776:C793)</f>
        <v>1389</v>
      </c>
      <c r="D794" s="191">
        <f t="shared" si="46"/>
        <v>1968</v>
      </c>
      <c r="E794" s="191">
        <f t="shared" si="46"/>
        <v>3016</v>
      </c>
      <c r="F794" s="191">
        <f t="shared" si="46"/>
        <v>1102</v>
      </c>
      <c r="G794" s="191">
        <f t="shared" si="46"/>
        <v>1008</v>
      </c>
      <c r="H794" s="191">
        <f t="shared" si="46"/>
        <v>38</v>
      </c>
      <c r="I794" s="191">
        <f t="shared" si="46"/>
        <v>427</v>
      </c>
      <c r="J794" s="191">
        <v>700</v>
      </c>
      <c r="K794" s="191">
        <f>+K785+K781+K776</f>
        <v>843</v>
      </c>
      <c r="L794" s="191"/>
      <c r="M794" s="191"/>
      <c r="N794" s="191">
        <f>+SUM(I794+H794+G794+F794+E794+D794+C794)</f>
        <v>8948</v>
      </c>
    </row>
    <row r="795" spans="1:14" x14ac:dyDescent="0.25">
      <c r="A795" s="126">
        <v>45413</v>
      </c>
      <c r="B795" s="105" t="s">
        <v>26</v>
      </c>
      <c r="C795" s="179">
        <v>304</v>
      </c>
      <c r="D795" s="179">
        <v>693</v>
      </c>
      <c r="E795" s="180">
        <v>869</v>
      </c>
      <c r="F795" s="192">
        <v>107</v>
      </c>
      <c r="G795" s="192">
        <v>442</v>
      </c>
      <c r="H795" s="192">
        <v>7</v>
      </c>
      <c r="I795" s="192">
        <v>27</v>
      </c>
      <c r="J795" s="206" t="s">
        <v>9</v>
      </c>
      <c r="K795" s="192">
        <v>374</v>
      </c>
      <c r="L795" s="192"/>
      <c r="M795" s="192"/>
      <c r="N795" s="193">
        <f t="shared" ref="N795:N801" si="47">SUM(C795:I795)</f>
        <v>2449</v>
      </c>
    </row>
    <row r="796" spans="1:14" x14ac:dyDescent="0.25">
      <c r="A796" s="126">
        <v>45414</v>
      </c>
      <c r="B796" s="105" t="s">
        <v>27</v>
      </c>
      <c r="C796" s="184">
        <v>359</v>
      </c>
      <c r="D796" s="184">
        <v>525</v>
      </c>
      <c r="E796" s="180">
        <v>863</v>
      </c>
      <c r="F796" s="180">
        <v>379</v>
      </c>
      <c r="G796" s="180">
        <v>286</v>
      </c>
      <c r="H796" s="184">
        <v>21</v>
      </c>
      <c r="I796" s="180">
        <v>265</v>
      </c>
      <c r="J796" s="206" t="s">
        <v>9</v>
      </c>
      <c r="K796" s="187" t="s">
        <v>9</v>
      </c>
      <c r="L796" s="180"/>
      <c r="M796" s="180"/>
      <c r="N796" s="193">
        <f t="shared" si="47"/>
        <v>2698</v>
      </c>
    </row>
    <row r="797" spans="1:14" x14ac:dyDescent="0.25">
      <c r="A797" s="126">
        <v>45415</v>
      </c>
      <c r="B797" s="105" t="s">
        <v>28</v>
      </c>
      <c r="C797" s="184">
        <v>12</v>
      </c>
      <c r="D797" s="184">
        <v>37</v>
      </c>
      <c r="E797" s="9">
        <v>92</v>
      </c>
      <c r="F797" s="180">
        <v>1</v>
      </c>
      <c r="G797" s="180">
        <v>6</v>
      </c>
      <c r="H797" s="183" t="s">
        <v>9</v>
      </c>
      <c r="I797" s="183" t="s">
        <v>9</v>
      </c>
      <c r="J797" s="206" t="s">
        <v>9</v>
      </c>
      <c r="K797" s="187" t="s">
        <v>9</v>
      </c>
      <c r="L797" s="183"/>
      <c r="M797" s="183"/>
      <c r="N797" s="193">
        <f t="shared" si="47"/>
        <v>148</v>
      </c>
    </row>
    <row r="798" spans="1:14" x14ac:dyDescent="0.25">
      <c r="A798" s="126">
        <v>45416</v>
      </c>
      <c r="B798" s="105" t="s">
        <v>29</v>
      </c>
      <c r="C798" s="184">
        <v>16</v>
      </c>
      <c r="D798" s="183" t="s">
        <v>9</v>
      </c>
      <c r="E798" s="179">
        <v>18</v>
      </c>
      <c r="F798" s="180">
        <v>2</v>
      </c>
      <c r="G798" s="184">
        <v>26</v>
      </c>
      <c r="H798" s="183" t="s">
        <v>9</v>
      </c>
      <c r="I798" s="183" t="s">
        <v>9</v>
      </c>
      <c r="J798" s="206" t="s">
        <v>9</v>
      </c>
      <c r="K798" s="187" t="s">
        <v>9</v>
      </c>
      <c r="L798" s="183"/>
      <c r="M798" s="183"/>
      <c r="N798" s="193">
        <f t="shared" si="47"/>
        <v>62</v>
      </c>
    </row>
    <row r="799" spans="1:14" x14ac:dyDescent="0.25">
      <c r="A799" s="126">
        <v>45417</v>
      </c>
      <c r="B799" s="105" t="s">
        <v>30</v>
      </c>
      <c r="C799" s="184">
        <v>77</v>
      </c>
      <c r="D799" s="184">
        <v>11</v>
      </c>
      <c r="E799" s="180">
        <v>172</v>
      </c>
      <c r="F799" s="184">
        <v>15</v>
      </c>
      <c r="G799" s="184">
        <v>21</v>
      </c>
      <c r="H799" s="183" t="s">
        <v>9</v>
      </c>
      <c r="I799" s="183" t="s">
        <v>9</v>
      </c>
      <c r="J799" s="206" t="s">
        <v>9</v>
      </c>
      <c r="K799" s="187" t="s">
        <v>9</v>
      </c>
      <c r="L799" s="183"/>
      <c r="M799" s="183"/>
      <c r="N799" s="193">
        <f t="shared" si="47"/>
        <v>296</v>
      </c>
    </row>
    <row r="800" spans="1:14" x14ac:dyDescent="0.25">
      <c r="A800" s="126">
        <v>45418</v>
      </c>
      <c r="B800" s="105" t="s">
        <v>31</v>
      </c>
      <c r="C800" s="184">
        <v>3</v>
      </c>
      <c r="D800" s="217">
        <v>35</v>
      </c>
      <c r="E800" s="180">
        <v>175</v>
      </c>
      <c r="F800" s="184">
        <v>7</v>
      </c>
      <c r="G800" s="180">
        <v>8</v>
      </c>
      <c r="H800" s="184">
        <v>1</v>
      </c>
      <c r="I800" s="184">
        <v>1</v>
      </c>
      <c r="J800" s="206" t="s">
        <v>9</v>
      </c>
      <c r="K800" s="184">
        <v>21</v>
      </c>
      <c r="L800" s="184"/>
      <c r="M800" s="184"/>
      <c r="N800" s="193">
        <f t="shared" si="47"/>
        <v>230</v>
      </c>
    </row>
    <row r="801" spans="1:14" x14ac:dyDescent="0.25">
      <c r="A801" s="126">
        <v>45419</v>
      </c>
      <c r="B801" s="105" t="s">
        <v>32</v>
      </c>
      <c r="C801" s="184">
        <v>282</v>
      </c>
      <c r="D801" s="183" t="s">
        <v>9</v>
      </c>
      <c r="E801" s="183" t="s">
        <v>9</v>
      </c>
      <c r="F801" s="183" t="s">
        <v>9</v>
      </c>
      <c r="G801" s="183" t="s">
        <v>9</v>
      </c>
      <c r="H801" s="183" t="s">
        <v>9</v>
      </c>
      <c r="I801" s="183" t="s">
        <v>9</v>
      </c>
      <c r="J801" s="206" t="s">
        <v>9</v>
      </c>
      <c r="K801" s="183" t="s">
        <v>9</v>
      </c>
      <c r="L801" s="183"/>
      <c r="M801" s="183"/>
      <c r="N801" s="193">
        <f t="shared" si="47"/>
        <v>282</v>
      </c>
    </row>
    <row r="802" spans="1:14" x14ac:dyDescent="0.25">
      <c r="A802" s="126">
        <v>45420</v>
      </c>
      <c r="B802" s="105" t="s">
        <v>33</v>
      </c>
      <c r="C802" s="184">
        <v>42</v>
      </c>
      <c r="D802" s="184">
        <v>53</v>
      </c>
      <c r="E802" s="180">
        <v>299</v>
      </c>
      <c r="F802" s="180">
        <v>8</v>
      </c>
      <c r="G802" s="180">
        <v>62</v>
      </c>
      <c r="H802" s="183" t="s">
        <v>9</v>
      </c>
      <c r="I802" s="184">
        <v>4</v>
      </c>
      <c r="J802" s="184">
        <v>636</v>
      </c>
      <c r="K802" s="183" t="s">
        <v>9</v>
      </c>
      <c r="L802" s="184"/>
      <c r="M802" s="184"/>
      <c r="N802" s="193">
        <f>SUM(C802:J802)</f>
        <v>1104</v>
      </c>
    </row>
    <row r="803" spans="1:14" x14ac:dyDescent="0.25">
      <c r="A803" s="126">
        <v>45421</v>
      </c>
      <c r="B803" s="105" t="s">
        <v>34</v>
      </c>
      <c r="C803" s="184">
        <v>26</v>
      </c>
      <c r="D803" s="184">
        <v>61</v>
      </c>
      <c r="E803" s="180">
        <v>39</v>
      </c>
      <c r="F803" s="184">
        <v>9</v>
      </c>
      <c r="G803" s="184">
        <v>5</v>
      </c>
      <c r="H803" s="183" t="s">
        <v>9</v>
      </c>
      <c r="I803" s="184">
        <v>1</v>
      </c>
      <c r="J803" s="183" t="s">
        <v>9</v>
      </c>
      <c r="K803" s="183" t="s">
        <v>9</v>
      </c>
      <c r="L803" s="184"/>
      <c r="M803" s="184"/>
      <c r="N803" s="193">
        <f t="shared" ref="N803:N809" si="48">SUM(C803:I803)</f>
        <v>141</v>
      </c>
    </row>
    <row r="804" spans="1:14" x14ac:dyDescent="0.25">
      <c r="A804" s="126">
        <v>45422</v>
      </c>
      <c r="B804" s="105" t="s">
        <v>35</v>
      </c>
      <c r="C804" s="184">
        <v>69</v>
      </c>
      <c r="D804" s="184">
        <v>153</v>
      </c>
      <c r="E804" s="187" t="s">
        <v>9</v>
      </c>
      <c r="F804" s="184">
        <v>6</v>
      </c>
      <c r="G804" s="184">
        <v>29</v>
      </c>
      <c r="H804" s="183" t="s">
        <v>9</v>
      </c>
      <c r="I804" s="184">
        <v>1</v>
      </c>
      <c r="J804" s="183" t="s">
        <v>9</v>
      </c>
      <c r="K804" s="184">
        <v>296</v>
      </c>
      <c r="L804" s="184"/>
      <c r="M804" s="184"/>
      <c r="N804" s="193">
        <f t="shared" si="48"/>
        <v>258</v>
      </c>
    </row>
    <row r="805" spans="1:14" x14ac:dyDescent="0.25">
      <c r="A805" s="126">
        <v>45423</v>
      </c>
      <c r="B805" s="105" t="s">
        <v>206</v>
      </c>
      <c r="C805" s="184">
        <v>19</v>
      </c>
      <c r="D805" s="184">
        <v>289</v>
      </c>
      <c r="E805" s="180">
        <v>149</v>
      </c>
      <c r="F805" s="180">
        <v>492</v>
      </c>
      <c r="G805" s="180">
        <v>138</v>
      </c>
      <c r="H805" s="183" t="s">
        <v>9</v>
      </c>
      <c r="I805" s="180">
        <v>48</v>
      </c>
      <c r="J805" s="183" t="s">
        <v>9</v>
      </c>
      <c r="K805" s="187" t="s">
        <v>9</v>
      </c>
      <c r="L805" s="180"/>
      <c r="M805" s="180"/>
      <c r="N805" s="193">
        <f t="shared" si="48"/>
        <v>1135</v>
      </c>
    </row>
    <row r="806" spans="1:14" x14ac:dyDescent="0.25">
      <c r="A806" s="126">
        <v>45424</v>
      </c>
      <c r="B806" s="105" t="s">
        <v>36</v>
      </c>
      <c r="C806" s="183" t="s">
        <v>9</v>
      </c>
      <c r="D806" s="183" t="s">
        <v>9</v>
      </c>
      <c r="E806" s="180">
        <v>71</v>
      </c>
      <c r="F806" s="183" t="s">
        <v>9</v>
      </c>
      <c r="G806" s="183" t="s">
        <v>9</v>
      </c>
      <c r="H806" s="183" t="s">
        <v>9</v>
      </c>
      <c r="I806" s="183" t="s">
        <v>9</v>
      </c>
      <c r="J806" s="183" t="s">
        <v>9</v>
      </c>
      <c r="K806" s="187" t="s">
        <v>9</v>
      </c>
      <c r="L806" s="183"/>
      <c r="M806" s="183"/>
      <c r="N806" s="193">
        <f t="shared" si="48"/>
        <v>71</v>
      </c>
    </row>
    <row r="807" spans="1:14" x14ac:dyDescent="0.25">
      <c r="A807" s="126">
        <v>45425</v>
      </c>
      <c r="B807" s="105" t="s">
        <v>37</v>
      </c>
      <c r="C807" s="183" t="s">
        <v>9</v>
      </c>
      <c r="D807" s="183" t="s">
        <v>9</v>
      </c>
      <c r="E807" s="184">
        <v>7</v>
      </c>
      <c r="F807" s="183" t="s">
        <v>9</v>
      </c>
      <c r="G807" s="183" t="s">
        <v>9</v>
      </c>
      <c r="H807" s="183" t="s">
        <v>9</v>
      </c>
      <c r="I807" s="183" t="s">
        <v>9</v>
      </c>
      <c r="J807" s="183" t="s">
        <v>9</v>
      </c>
      <c r="K807" s="187" t="s">
        <v>9</v>
      </c>
      <c r="L807" s="183"/>
      <c r="M807" s="183"/>
      <c r="N807" s="193">
        <f t="shared" si="48"/>
        <v>7</v>
      </c>
    </row>
    <row r="808" spans="1:14" x14ac:dyDescent="0.25">
      <c r="A808" s="126">
        <v>45426</v>
      </c>
      <c r="B808" s="105" t="s">
        <v>39</v>
      </c>
      <c r="C808" s="183" t="s">
        <v>9</v>
      </c>
      <c r="D808" s="183" t="s">
        <v>9</v>
      </c>
      <c r="E808" s="183" t="s">
        <v>9</v>
      </c>
      <c r="F808" s="183" t="s">
        <v>9</v>
      </c>
      <c r="G808" s="183" t="s">
        <v>9</v>
      </c>
      <c r="H808" s="183" t="s">
        <v>9</v>
      </c>
      <c r="I808" s="184">
        <v>7</v>
      </c>
      <c r="J808" s="183" t="s">
        <v>9</v>
      </c>
      <c r="K808" s="187" t="s">
        <v>9</v>
      </c>
      <c r="L808" s="184"/>
      <c r="M808" s="184"/>
      <c r="N808" s="193">
        <f t="shared" si="48"/>
        <v>7</v>
      </c>
    </row>
    <row r="809" spans="1:14" x14ac:dyDescent="0.25">
      <c r="A809" s="126">
        <v>45427</v>
      </c>
      <c r="B809" s="105" t="s">
        <v>43</v>
      </c>
      <c r="C809" s="183" t="s">
        <v>9</v>
      </c>
      <c r="D809" s="184">
        <v>291</v>
      </c>
      <c r="E809" s="180">
        <v>50</v>
      </c>
      <c r="F809" s="183" t="s">
        <v>9</v>
      </c>
      <c r="G809" s="184">
        <v>7</v>
      </c>
      <c r="H809" s="183" t="s">
        <v>9</v>
      </c>
      <c r="I809" s="184">
        <v>3</v>
      </c>
      <c r="J809" s="183" t="s">
        <v>9</v>
      </c>
      <c r="K809" s="187" t="s">
        <v>9</v>
      </c>
      <c r="L809" s="184"/>
      <c r="M809" s="184"/>
      <c r="N809" s="193">
        <f t="shared" si="48"/>
        <v>351</v>
      </c>
    </row>
    <row r="810" spans="1:14" x14ac:dyDescent="0.25">
      <c r="A810" s="126">
        <v>45428</v>
      </c>
      <c r="B810" s="105" t="s">
        <v>40</v>
      </c>
      <c r="C810" s="183" t="s">
        <v>9</v>
      </c>
      <c r="D810" s="183" t="s">
        <v>9</v>
      </c>
      <c r="E810" s="183" t="s">
        <v>9</v>
      </c>
      <c r="F810" s="183" t="s">
        <v>9</v>
      </c>
      <c r="G810" s="183" t="s">
        <v>9</v>
      </c>
      <c r="H810" s="183" t="s">
        <v>9</v>
      </c>
      <c r="I810" s="183" t="s">
        <v>9</v>
      </c>
      <c r="J810" s="183" t="s">
        <v>9</v>
      </c>
      <c r="K810" s="187" t="s">
        <v>9</v>
      </c>
      <c r="L810" s="183"/>
      <c r="M810" s="183"/>
      <c r="N810" s="205" t="s">
        <v>9</v>
      </c>
    </row>
    <row r="811" spans="1:14" x14ac:dyDescent="0.25">
      <c r="A811" s="126">
        <v>45429</v>
      </c>
      <c r="B811" s="105" t="s">
        <v>44</v>
      </c>
      <c r="C811" s="183" t="s">
        <v>9</v>
      </c>
      <c r="D811" s="183" t="s">
        <v>9</v>
      </c>
      <c r="E811" s="187" t="s">
        <v>9</v>
      </c>
      <c r="F811" s="183" t="s">
        <v>9</v>
      </c>
      <c r="G811" s="183" t="s">
        <v>9</v>
      </c>
      <c r="H811" s="183" t="s">
        <v>9</v>
      </c>
      <c r="I811" s="183" t="s">
        <v>9</v>
      </c>
      <c r="J811" s="183" t="s">
        <v>9</v>
      </c>
      <c r="K811" s="187" t="s">
        <v>9</v>
      </c>
      <c r="L811" s="183"/>
      <c r="M811" s="183"/>
      <c r="N811" s="205" t="s">
        <v>9</v>
      </c>
    </row>
    <row r="812" spans="1:14" x14ac:dyDescent="0.25">
      <c r="A812" s="126">
        <v>45430</v>
      </c>
      <c r="B812" s="105" t="s">
        <v>41</v>
      </c>
      <c r="C812" s="184">
        <v>428</v>
      </c>
      <c r="D812" s="183" t="s">
        <v>9</v>
      </c>
      <c r="E812" s="183" t="s">
        <v>9</v>
      </c>
      <c r="F812" s="183" t="s">
        <v>9</v>
      </c>
      <c r="G812" s="184">
        <v>2</v>
      </c>
      <c r="H812" s="183" t="s">
        <v>9</v>
      </c>
      <c r="I812" s="180">
        <v>209</v>
      </c>
      <c r="J812" s="183" t="s">
        <v>9</v>
      </c>
      <c r="K812" s="187" t="s">
        <v>9</v>
      </c>
      <c r="L812" s="180"/>
      <c r="M812" s="180"/>
      <c r="N812" s="193">
        <f>SUM(C812:I812)</f>
        <v>639</v>
      </c>
    </row>
    <row r="813" spans="1:14" x14ac:dyDescent="0.25">
      <c r="A813" s="127">
        <v>45431</v>
      </c>
      <c r="B813" s="122" t="s">
        <v>42</v>
      </c>
      <c r="C813" s="191">
        <f t="shared" ref="C813:I813" si="49">SUM(C795:C812)</f>
        <v>1637</v>
      </c>
      <c r="D813" s="191">
        <f t="shared" si="49"/>
        <v>2148</v>
      </c>
      <c r="E813" s="191">
        <f t="shared" si="49"/>
        <v>2804</v>
      </c>
      <c r="F813" s="191">
        <f t="shared" si="49"/>
        <v>1026</v>
      </c>
      <c r="G813" s="191">
        <f t="shared" si="49"/>
        <v>1032</v>
      </c>
      <c r="H813" s="191">
        <f t="shared" si="49"/>
        <v>29</v>
      </c>
      <c r="I813" s="191">
        <f t="shared" si="49"/>
        <v>566</v>
      </c>
      <c r="J813" s="191">
        <v>636</v>
      </c>
      <c r="K813" s="191">
        <f>+K804+K800+K795</f>
        <v>691</v>
      </c>
      <c r="L813" s="191"/>
      <c r="M813" s="191"/>
      <c r="N813" s="191">
        <f>+C813+D813+E813+F813+G813+H813+I813</f>
        <v>9242</v>
      </c>
    </row>
    <row r="814" spans="1:14" x14ac:dyDescent="0.25">
      <c r="A814" s="126">
        <v>45444</v>
      </c>
      <c r="B814" s="105" t="s">
        <v>26</v>
      </c>
      <c r="C814" s="179">
        <v>328</v>
      </c>
      <c r="D814" s="179">
        <v>776</v>
      </c>
      <c r="E814" s="180">
        <v>860</v>
      </c>
      <c r="F814" s="192">
        <v>103</v>
      </c>
      <c r="G814" s="192">
        <v>372</v>
      </c>
      <c r="H814" s="192">
        <v>4</v>
      </c>
      <c r="I814" s="192">
        <v>31</v>
      </c>
      <c r="J814" s="206" t="s">
        <v>9</v>
      </c>
      <c r="K814" s="192">
        <v>458</v>
      </c>
      <c r="L814" s="192"/>
      <c r="M814" s="192"/>
      <c r="N814" s="193">
        <f t="shared" ref="N814:N828" si="50">SUM(C814:I814)</f>
        <v>2474</v>
      </c>
    </row>
    <row r="815" spans="1:14" x14ac:dyDescent="0.25">
      <c r="A815" s="126">
        <v>45445</v>
      </c>
      <c r="B815" s="105" t="s">
        <v>27</v>
      </c>
      <c r="C815" s="184">
        <v>460</v>
      </c>
      <c r="D815" s="184">
        <v>466</v>
      </c>
      <c r="E815" s="180">
        <v>821</v>
      </c>
      <c r="F815" s="180">
        <v>364</v>
      </c>
      <c r="G815" s="180">
        <v>257</v>
      </c>
      <c r="H815" s="184">
        <v>28</v>
      </c>
      <c r="I815" s="180">
        <v>118</v>
      </c>
      <c r="J815" s="206" t="s">
        <v>9</v>
      </c>
      <c r="K815" s="187" t="s">
        <v>9</v>
      </c>
      <c r="L815" s="180"/>
      <c r="M815" s="180"/>
      <c r="N815" s="193">
        <f t="shared" si="50"/>
        <v>2514</v>
      </c>
    </row>
    <row r="816" spans="1:14" x14ac:dyDescent="0.25">
      <c r="A816" s="126">
        <v>45446</v>
      </c>
      <c r="B816" s="105" t="s">
        <v>28</v>
      </c>
      <c r="C816" s="184">
        <v>10</v>
      </c>
      <c r="D816" s="184">
        <v>22</v>
      </c>
      <c r="E816" s="9">
        <v>91</v>
      </c>
      <c r="F816" s="180">
        <v>4</v>
      </c>
      <c r="G816" s="180">
        <v>10</v>
      </c>
      <c r="H816" s="183" t="s">
        <v>9</v>
      </c>
      <c r="I816" s="184">
        <v>2</v>
      </c>
      <c r="J816" s="206" t="s">
        <v>9</v>
      </c>
      <c r="K816" s="187" t="s">
        <v>9</v>
      </c>
      <c r="L816" s="184"/>
      <c r="M816" s="184"/>
      <c r="N816" s="193">
        <f t="shared" si="50"/>
        <v>139</v>
      </c>
    </row>
    <row r="817" spans="1:14" x14ac:dyDescent="0.25">
      <c r="A817" s="126">
        <v>45447</v>
      </c>
      <c r="B817" s="105" t="s">
        <v>29</v>
      </c>
      <c r="C817" s="184">
        <v>7</v>
      </c>
      <c r="D817" s="184">
        <v>52</v>
      </c>
      <c r="E817" s="179">
        <v>14</v>
      </c>
      <c r="F817" s="180">
        <v>2</v>
      </c>
      <c r="G817" s="184">
        <v>31</v>
      </c>
      <c r="H817" s="183" t="s">
        <v>9</v>
      </c>
      <c r="I817" s="184">
        <v>1</v>
      </c>
      <c r="J817" s="206" t="s">
        <v>9</v>
      </c>
      <c r="K817" s="187" t="s">
        <v>9</v>
      </c>
      <c r="L817" s="184"/>
      <c r="M817" s="184"/>
      <c r="N817" s="193">
        <f t="shared" si="50"/>
        <v>107</v>
      </c>
    </row>
    <row r="818" spans="1:14" x14ac:dyDescent="0.25">
      <c r="A818" s="126">
        <v>45448</v>
      </c>
      <c r="B818" s="105" t="s">
        <v>30</v>
      </c>
      <c r="C818" s="184">
        <v>51</v>
      </c>
      <c r="D818" s="184">
        <v>2</v>
      </c>
      <c r="E818" s="180">
        <v>3</v>
      </c>
      <c r="F818" s="184">
        <v>32</v>
      </c>
      <c r="G818" s="184">
        <v>26</v>
      </c>
      <c r="H818" s="183" t="s">
        <v>9</v>
      </c>
      <c r="I818" s="184">
        <v>1</v>
      </c>
      <c r="J818" s="206" t="s">
        <v>9</v>
      </c>
      <c r="K818" s="187" t="s">
        <v>9</v>
      </c>
      <c r="L818" s="184"/>
      <c r="M818" s="184"/>
      <c r="N818" s="193">
        <f t="shared" si="50"/>
        <v>115</v>
      </c>
    </row>
    <row r="819" spans="1:14" x14ac:dyDescent="0.25">
      <c r="A819" s="126">
        <v>45449</v>
      </c>
      <c r="B819" s="105" t="s">
        <v>31</v>
      </c>
      <c r="C819" s="184">
        <v>7</v>
      </c>
      <c r="D819" s="217">
        <v>43</v>
      </c>
      <c r="E819" s="180">
        <v>81</v>
      </c>
      <c r="F819" s="183" t="s">
        <v>9</v>
      </c>
      <c r="G819" s="180">
        <v>13</v>
      </c>
      <c r="H819" s="266" t="s">
        <v>9</v>
      </c>
      <c r="I819" s="183" t="s">
        <v>9</v>
      </c>
      <c r="J819" s="206" t="s">
        <v>9</v>
      </c>
      <c r="K819" s="184">
        <v>5</v>
      </c>
      <c r="L819" s="183"/>
      <c r="M819" s="183"/>
      <c r="N819" s="193">
        <f t="shared" si="50"/>
        <v>144</v>
      </c>
    </row>
    <row r="820" spans="1:14" x14ac:dyDescent="0.25">
      <c r="A820" s="126">
        <v>45450</v>
      </c>
      <c r="B820" s="105" t="s">
        <v>32</v>
      </c>
      <c r="C820" s="184">
        <v>225</v>
      </c>
      <c r="D820" s="183" t="s">
        <v>9</v>
      </c>
      <c r="E820" s="183" t="s">
        <v>9</v>
      </c>
      <c r="F820" s="183" t="s">
        <v>9</v>
      </c>
      <c r="G820" s="183" t="s">
        <v>9</v>
      </c>
      <c r="H820" s="183" t="s">
        <v>9</v>
      </c>
      <c r="I820" s="183" t="s">
        <v>9</v>
      </c>
      <c r="J820" s="184">
        <v>682</v>
      </c>
      <c r="K820" s="183" t="s">
        <v>9</v>
      </c>
      <c r="L820" s="183"/>
      <c r="M820" s="183"/>
      <c r="N820" s="193">
        <f t="shared" si="50"/>
        <v>225</v>
      </c>
    </row>
    <row r="821" spans="1:14" x14ac:dyDescent="0.25">
      <c r="A821" s="126">
        <v>45451</v>
      </c>
      <c r="B821" s="105" t="s">
        <v>33</v>
      </c>
      <c r="C821" s="184">
        <v>76</v>
      </c>
      <c r="D821" s="184">
        <v>54</v>
      </c>
      <c r="E821" s="180">
        <v>240</v>
      </c>
      <c r="F821" s="180">
        <v>8</v>
      </c>
      <c r="G821" s="180">
        <v>46</v>
      </c>
      <c r="H821" s="183" t="s">
        <v>9</v>
      </c>
      <c r="I821" s="184">
        <v>2</v>
      </c>
      <c r="J821" s="183" t="s">
        <v>9</v>
      </c>
      <c r="K821" s="183" t="s">
        <v>9</v>
      </c>
      <c r="L821" s="184"/>
      <c r="M821" s="184"/>
      <c r="N821" s="193">
        <f t="shared" si="50"/>
        <v>426</v>
      </c>
    </row>
    <row r="822" spans="1:14" x14ac:dyDescent="0.25">
      <c r="A822" s="126">
        <v>45452</v>
      </c>
      <c r="B822" s="105" t="s">
        <v>34</v>
      </c>
      <c r="C822" s="184">
        <v>21</v>
      </c>
      <c r="D822" s="184">
        <v>46</v>
      </c>
      <c r="E822" s="180">
        <v>43</v>
      </c>
      <c r="F822" s="184">
        <v>31</v>
      </c>
      <c r="G822" s="184">
        <v>15</v>
      </c>
      <c r="H822" s="183" t="s">
        <v>9</v>
      </c>
      <c r="I822" s="183" t="s">
        <v>9</v>
      </c>
      <c r="J822" s="183" t="s">
        <v>9</v>
      </c>
      <c r="K822" s="183" t="s">
        <v>9</v>
      </c>
      <c r="L822" s="183"/>
      <c r="M822" s="183"/>
      <c r="N822" s="193">
        <f t="shared" si="50"/>
        <v>156</v>
      </c>
    </row>
    <row r="823" spans="1:14" x14ac:dyDescent="0.25">
      <c r="A823" s="126">
        <v>45453</v>
      </c>
      <c r="B823" s="105" t="s">
        <v>35</v>
      </c>
      <c r="C823" s="184">
        <v>108</v>
      </c>
      <c r="D823" s="184">
        <v>116</v>
      </c>
      <c r="E823" s="180">
        <v>131</v>
      </c>
      <c r="F823" s="184">
        <v>17</v>
      </c>
      <c r="G823" s="184">
        <v>28</v>
      </c>
      <c r="H823" s="183" t="s">
        <v>9</v>
      </c>
      <c r="I823" s="183" t="s">
        <v>9</v>
      </c>
      <c r="J823" s="183" t="s">
        <v>9</v>
      </c>
      <c r="K823" s="184">
        <v>140</v>
      </c>
      <c r="L823" s="183"/>
      <c r="M823" s="183"/>
      <c r="N823" s="193">
        <f t="shared" si="50"/>
        <v>400</v>
      </c>
    </row>
    <row r="824" spans="1:14" x14ac:dyDescent="0.25">
      <c r="A824" s="126">
        <v>45454</v>
      </c>
      <c r="B824" s="105" t="s">
        <v>206</v>
      </c>
      <c r="C824" s="184">
        <v>27</v>
      </c>
      <c r="D824" s="184">
        <v>161</v>
      </c>
      <c r="E824" s="180">
        <v>99</v>
      </c>
      <c r="F824" s="180">
        <v>437</v>
      </c>
      <c r="G824" s="180">
        <v>129</v>
      </c>
      <c r="H824" s="183" t="s">
        <v>9</v>
      </c>
      <c r="I824" s="180">
        <v>22</v>
      </c>
      <c r="J824" s="183" t="s">
        <v>9</v>
      </c>
      <c r="K824" s="187" t="s">
        <v>9</v>
      </c>
      <c r="L824" s="180"/>
      <c r="M824" s="180"/>
      <c r="N824" s="193">
        <f t="shared" si="50"/>
        <v>875</v>
      </c>
    </row>
    <row r="825" spans="1:14" x14ac:dyDescent="0.25">
      <c r="A825" s="126">
        <v>45455</v>
      </c>
      <c r="B825" s="105" t="s">
        <v>36</v>
      </c>
      <c r="C825" s="183" t="s">
        <v>9</v>
      </c>
      <c r="D825" s="183" t="s">
        <v>9</v>
      </c>
      <c r="E825" s="180">
        <v>67</v>
      </c>
      <c r="F825" s="183" t="s">
        <v>9</v>
      </c>
      <c r="G825" s="183" t="s">
        <v>9</v>
      </c>
      <c r="H825" s="183" t="s">
        <v>9</v>
      </c>
      <c r="I825" s="183" t="s">
        <v>9</v>
      </c>
      <c r="J825" s="183" t="s">
        <v>9</v>
      </c>
      <c r="K825" s="187" t="s">
        <v>9</v>
      </c>
      <c r="L825" s="183"/>
      <c r="M825" s="183"/>
      <c r="N825" s="193">
        <f t="shared" si="50"/>
        <v>67</v>
      </c>
    </row>
    <row r="826" spans="1:14" x14ac:dyDescent="0.25">
      <c r="A826" s="126">
        <v>45456</v>
      </c>
      <c r="B826" s="105" t="s">
        <v>37</v>
      </c>
      <c r="C826" s="183" t="s">
        <v>9</v>
      </c>
      <c r="D826" s="183" t="s">
        <v>9</v>
      </c>
      <c r="E826" s="183" t="s">
        <v>9</v>
      </c>
      <c r="F826" s="183" t="s">
        <v>9</v>
      </c>
      <c r="G826" s="183" t="s">
        <v>9</v>
      </c>
      <c r="H826" s="183" t="s">
        <v>9</v>
      </c>
      <c r="I826" s="183" t="s">
        <v>9</v>
      </c>
      <c r="J826" s="183" t="s">
        <v>9</v>
      </c>
      <c r="K826" s="187" t="s">
        <v>9</v>
      </c>
      <c r="L826" s="183"/>
      <c r="M826" s="183"/>
      <c r="N826" s="193">
        <f t="shared" si="50"/>
        <v>0</v>
      </c>
    </row>
    <row r="827" spans="1:14" x14ac:dyDescent="0.25">
      <c r="A827" s="126">
        <v>45457</v>
      </c>
      <c r="B827" s="105" t="s">
        <v>39</v>
      </c>
      <c r="C827" s="183" t="s">
        <v>9</v>
      </c>
      <c r="D827" s="183" t="s">
        <v>9</v>
      </c>
      <c r="E827" s="183" t="s">
        <v>9</v>
      </c>
      <c r="F827" s="183" t="s">
        <v>9</v>
      </c>
      <c r="G827" s="183" t="s">
        <v>9</v>
      </c>
      <c r="H827" s="183" t="s">
        <v>9</v>
      </c>
      <c r="I827" s="184">
        <v>7</v>
      </c>
      <c r="J827" s="183" t="s">
        <v>9</v>
      </c>
      <c r="K827" s="187" t="s">
        <v>9</v>
      </c>
      <c r="L827" s="184"/>
      <c r="M827" s="184"/>
      <c r="N827" s="193">
        <f t="shared" si="50"/>
        <v>7</v>
      </c>
    </row>
    <row r="828" spans="1:14" x14ac:dyDescent="0.25">
      <c r="A828" s="126">
        <v>45458</v>
      </c>
      <c r="B828" s="105" t="s">
        <v>43</v>
      </c>
      <c r="C828" s="183" t="s">
        <v>9</v>
      </c>
      <c r="D828" s="184">
        <v>76</v>
      </c>
      <c r="E828" s="180">
        <v>207</v>
      </c>
      <c r="F828" s="183" t="s">
        <v>9</v>
      </c>
      <c r="G828" s="184">
        <v>10</v>
      </c>
      <c r="H828" s="183" t="s">
        <v>9</v>
      </c>
      <c r="I828" s="184">
        <v>3</v>
      </c>
      <c r="J828" s="183" t="s">
        <v>9</v>
      </c>
      <c r="K828" s="187" t="s">
        <v>9</v>
      </c>
      <c r="L828" s="184"/>
      <c r="M828" s="184"/>
      <c r="N828" s="193">
        <f t="shared" si="50"/>
        <v>296</v>
      </c>
    </row>
    <row r="829" spans="1:14" x14ac:dyDescent="0.25">
      <c r="A829" s="126">
        <v>45459</v>
      </c>
      <c r="B829" s="105" t="s">
        <v>40</v>
      </c>
      <c r="C829" s="183" t="s">
        <v>9</v>
      </c>
      <c r="D829" s="183" t="s">
        <v>9</v>
      </c>
      <c r="E829" s="184">
        <v>1</v>
      </c>
      <c r="F829" s="183" t="s">
        <v>9</v>
      </c>
      <c r="G829" s="184">
        <v>1</v>
      </c>
      <c r="H829" s="183" t="s">
        <v>9</v>
      </c>
      <c r="I829" s="183" t="s">
        <v>9</v>
      </c>
      <c r="J829" s="183" t="s">
        <v>9</v>
      </c>
      <c r="K829" s="187" t="s">
        <v>9</v>
      </c>
      <c r="L829" s="183"/>
      <c r="M829" s="183"/>
      <c r="N829" s="205" t="s">
        <v>9</v>
      </c>
    </row>
    <row r="830" spans="1:14" x14ac:dyDescent="0.25">
      <c r="A830" s="126">
        <v>45460</v>
      </c>
      <c r="B830" s="105" t="s">
        <v>44</v>
      </c>
      <c r="C830" s="183" t="s">
        <v>9</v>
      </c>
      <c r="D830" s="184">
        <v>1</v>
      </c>
      <c r="E830" s="187" t="s">
        <v>9</v>
      </c>
      <c r="F830" s="183" t="s">
        <v>9</v>
      </c>
      <c r="G830" s="183" t="s">
        <v>9</v>
      </c>
      <c r="H830" s="183" t="s">
        <v>9</v>
      </c>
      <c r="I830" s="183" t="s">
        <v>9</v>
      </c>
      <c r="J830" s="183" t="s">
        <v>9</v>
      </c>
      <c r="K830" s="187" t="s">
        <v>9</v>
      </c>
      <c r="L830" s="183"/>
      <c r="M830" s="183"/>
      <c r="N830" s="205" t="s">
        <v>9</v>
      </c>
    </row>
    <row r="831" spans="1:14" x14ac:dyDescent="0.25">
      <c r="A831" s="126">
        <v>45461</v>
      </c>
      <c r="B831" s="105" t="s">
        <v>41</v>
      </c>
      <c r="C831" s="183" t="s">
        <v>9</v>
      </c>
      <c r="D831" s="183" t="s">
        <v>9</v>
      </c>
      <c r="E831" s="183" t="s">
        <v>9</v>
      </c>
      <c r="F831" s="183" t="s">
        <v>9</v>
      </c>
      <c r="G831" s="184">
        <v>15</v>
      </c>
      <c r="H831" s="183" t="s">
        <v>9</v>
      </c>
      <c r="I831" s="180">
        <v>87</v>
      </c>
      <c r="J831" s="183" t="s">
        <v>9</v>
      </c>
      <c r="K831" s="187" t="s">
        <v>9</v>
      </c>
      <c r="L831" s="180"/>
      <c r="M831" s="180"/>
      <c r="N831" s="193">
        <f>SUM(C831:I831)</f>
        <v>102</v>
      </c>
    </row>
    <row r="832" spans="1:14" x14ac:dyDescent="0.25">
      <c r="A832" s="127">
        <v>45462</v>
      </c>
      <c r="B832" s="122" t="s">
        <v>42</v>
      </c>
      <c r="C832" s="191">
        <f t="shared" ref="C832:I832" si="51">SUM(C814:C831)</f>
        <v>1320</v>
      </c>
      <c r="D832" s="191">
        <f t="shared" si="51"/>
        <v>1815</v>
      </c>
      <c r="E832" s="191">
        <f t="shared" si="51"/>
        <v>2658</v>
      </c>
      <c r="F832" s="191">
        <f t="shared" si="51"/>
        <v>998</v>
      </c>
      <c r="G832" s="191">
        <f t="shared" si="51"/>
        <v>953</v>
      </c>
      <c r="H832" s="191">
        <f t="shared" si="51"/>
        <v>32</v>
      </c>
      <c r="I832" s="191">
        <f t="shared" si="51"/>
        <v>274</v>
      </c>
      <c r="J832" s="191">
        <v>682</v>
      </c>
      <c r="K832" s="191">
        <f>+K823+K819+K814</f>
        <v>603</v>
      </c>
      <c r="L832" s="191"/>
      <c r="M832" s="191"/>
      <c r="N832" s="191">
        <f>+C832+D832+E832+F832+G832+H832+I832+J832+K832</f>
        <v>9335</v>
      </c>
    </row>
    <row r="833" spans="1:14" x14ac:dyDescent="0.25">
      <c r="A833" s="318" t="s">
        <v>11</v>
      </c>
      <c r="B833" s="319"/>
      <c r="C833" s="278">
        <f t="shared" ref="C833:I833" si="52">+C794+C813+C832</f>
        <v>4346</v>
      </c>
      <c r="D833" s="278">
        <f t="shared" si="52"/>
        <v>5931</v>
      </c>
      <c r="E833" s="278">
        <f t="shared" si="52"/>
        <v>8478</v>
      </c>
      <c r="F833" s="278">
        <f t="shared" si="52"/>
        <v>3126</v>
      </c>
      <c r="G833" s="278">
        <f t="shared" si="52"/>
        <v>2993</v>
      </c>
      <c r="H833" s="278">
        <f t="shared" si="52"/>
        <v>99</v>
      </c>
      <c r="I833" s="278">
        <f t="shared" si="52"/>
        <v>1267</v>
      </c>
      <c r="J833" s="278">
        <f>+J832+J813+J794</f>
        <v>2018</v>
      </c>
      <c r="K833" s="278"/>
      <c r="L833" s="278"/>
      <c r="M833" s="278"/>
      <c r="N833" s="278">
        <f>+N794+N813+N832</f>
        <v>27525</v>
      </c>
    </row>
    <row r="834" spans="1:14" x14ac:dyDescent="0.25">
      <c r="A834" s="126">
        <v>45474</v>
      </c>
      <c r="B834" s="105" t="s">
        <v>26</v>
      </c>
      <c r="C834" s="274">
        <v>356</v>
      </c>
      <c r="D834" s="274">
        <v>838</v>
      </c>
      <c r="E834" s="264">
        <v>862</v>
      </c>
      <c r="F834" s="275">
        <v>105</v>
      </c>
      <c r="G834" s="275">
        <v>475</v>
      </c>
      <c r="H834" s="275">
        <v>18</v>
      </c>
      <c r="I834" s="275">
        <v>24</v>
      </c>
      <c r="J834" s="273"/>
      <c r="K834" s="275">
        <v>715</v>
      </c>
      <c r="L834" s="275"/>
      <c r="M834" s="275"/>
      <c r="N834" s="263">
        <v>3393</v>
      </c>
    </row>
    <row r="835" spans="1:14" x14ac:dyDescent="0.25">
      <c r="A835" s="126">
        <v>45475</v>
      </c>
      <c r="B835" s="105" t="s">
        <v>27</v>
      </c>
      <c r="C835" s="267">
        <v>533</v>
      </c>
      <c r="D835" s="267">
        <v>591</v>
      </c>
      <c r="E835" s="264">
        <v>818</v>
      </c>
      <c r="F835" s="264">
        <v>646</v>
      </c>
      <c r="G835" s="264">
        <v>356</v>
      </c>
      <c r="H835" s="267">
        <v>15</v>
      </c>
      <c r="I835" s="264">
        <v>297</v>
      </c>
      <c r="J835" s="273"/>
      <c r="K835" s="265"/>
      <c r="L835" s="264"/>
      <c r="M835" s="264"/>
      <c r="N835" s="263">
        <v>3256</v>
      </c>
    </row>
    <row r="836" spans="1:14" x14ac:dyDescent="0.25">
      <c r="A836" s="126">
        <v>45476</v>
      </c>
      <c r="B836" s="105" t="s">
        <v>28</v>
      </c>
      <c r="C836" s="267">
        <v>17</v>
      </c>
      <c r="D836" s="267">
        <v>30</v>
      </c>
      <c r="E836" s="9">
        <v>70</v>
      </c>
      <c r="F836" s="264">
        <v>5</v>
      </c>
      <c r="G836" s="264">
        <v>6</v>
      </c>
      <c r="H836" s="266"/>
      <c r="I836" s="267"/>
      <c r="J836" s="273"/>
      <c r="K836" s="265"/>
      <c r="L836" s="267"/>
      <c r="M836" s="267"/>
      <c r="N836" s="263">
        <v>128</v>
      </c>
    </row>
    <row r="837" spans="1:14" x14ac:dyDescent="0.25">
      <c r="A837" s="126">
        <v>45477</v>
      </c>
      <c r="B837" s="105" t="s">
        <v>29</v>
      </c>
      <c r="C837" s="267">
        <v>10</v>
      </c>
      <c r="D837" s="267">
        <v>47</v>
      </c>
      <c r="E837" s="274">
        <v>27</v>
      </c>
      <c r="F837" s="264">
        <v>2</v>
      </c>
      <c r="G837" s="267">
        <v>31</v>
      </c>
      <c r="H837" s="266"/>
      <c r="I837" s="267"/>
      <c r="J837" s="273"/>
      <c r="K837" s="265"/>
      <c r="L837" s="267"/>
      <c r="M837" s="267"/>
      <c r="N837" s="263">
        <v>117</v>
      </c>
    </row>
    <row r="838" spans="1:14" x14ac:dyDescent="0.25">
      <c r="A838" s="126">
        <v>45478</v>
      </c>
      <c r="B838" s="105" t="s">
        <v>30</v>
      </c>
      <c r="C838" s="267">
        <v>52</v>
      </c>
      <c r="D838" s="267">
        <v>11</v>
      </c>
      <c r="E838" s="264">
        <v>153</v>
      </c>
      <c r="F838" s="267">
        <v>45</v>
      </c>
      <c r="G838" s="267">
        <v>27</v>
      </c>
      <c r="H838" s="266"/>
      <c r="I838" s="267">
        <v>1</v>
      </c>
      <c r="J838" s="273"/>
      <c r="K838" s="265"/>
      <c r="L838" s="267"/>
      <c r="M838" s="267"/>
      <c r="N838" s="263">
        <v>289</v>
      </c>
    </row>
    <row r="839" spans="1:14" x14ac:dyDescent="0.25">
      <c r="A839" s="126">
        <v>45479</v>
      </c>
      <c r="B839" s="105" t="s">
        <v>31</v>
      </c>
      <c r="C839" s="267">
        <v>6</v>
      </c>
      <c r="D839" s="268">
        <v>38</v>
      </c>
      <c r="E839" s="264">
        <v>263</v>
      </c>
      <c r="F839" s="267">
        <v>3</v>
      </c>
      <c r="G839" s="264">
        <v>9</v>
      </c>
      <c r="H839" s="266"/>
      <c r="I839" s="266"/>
      <c r="J839" s="273"/>
      <c r="K839" s="267">
        <v>17</v>
      </c>
      <c r="L839" s="266"/>
      <c r="M839" s="266"/>
      <c r="N839" s="263">
        <v>336</v>
      </c>
    </row>
    <row r="840" spans="1:14" x14ac:dyDescent="0.25">
      <c r="A840" s="126">
        <v>45480</v>
      </c>
      <c r="B840" s="105" t="s">
        <v>32</v>
      </c>
      <c r="C840" s="270">
        <v>173</v>
      </c>
      <c r="D840" s="266"/>
      <c r="E840" s="266"/>
      <c r="F840" s="266"/>
      <c r="G840" s="266"/>
      <c r="H840" s="266"/>
      <c r="I840" s="266"/>
      <c r="J840" s="267"/>
      <c r="K840" s="266"/>
      <c r="L840" s="266"/>
      <c r="M840" s="266"/>
      <c r="N840" s="263">
        <v>173</v>
      </c>
    </row>
    <row r="841" spans="1:14" x14ac:dyDescent="0.25">
      <c r="A841" s="126">
        <v>45481</v>
      </c>
      <c r="B841" s="105" t="s">
        <v>33</v>
      </c>
      <c r="C841" s="267">
        <v>82</v>
      </c>
      <c r="D841" s="267">
        <v>63</v>
      </c>
      <c r="E841" s="264">
        <v>288</v>
      </c>
      <c r="F841" s="264">
        <v>17</v>
      </c>
      <c r="G841" s="264">
        <v>61</v>
      </c>
      <c r="H841" s="266"/>
      <c r="I841" s="267">
        <v>1</v>
      </c>
      <c r="J841" s="267">
        <v>790</v>
      </c>
      <c r="K841" s="266"/>
      <c r="L841" s="267"/>
      <c r="M841" s="267"/>
      <c r="N841" s="263">
        <v>1222</v>
      </c>
    </row>
    <row r="842" spans="1:14" x14ac:dyDescent="0.25">
      <c r="A842" s="126">
        <v>45482</v>
      </c>
      <c r="B842" s="105" t="s">
        <v>34</v>
      </c>
      <c r="C842" s="267">
        <v>41</v>
      </c>
      <c r="D842" s="267">
        <v>112</v>
      </c>
      <c r="E842" s="264">
        <v>65</v>
      </c>
      <c r="F842" s="267">
        <v>5</v>
      </c>
      <c r="G842" s="267">
        <v>7</v>
      </c>
      <c r="H842" s="266"/>
      <c r="I842" s="267">
        <v>1</v>
      </c>
      <c r="J842" s="266"/>
      <c r="K842" s="266"/>
      <c r="L842" s="266"/>
      <c r="M842" s="266"/>
      <c r="N842" s="263">
        <v>231</v>
      </c>
    </row>
    <row r="843" spans="1:14" x14ac:dyDescent="0.25">
      <c r="A843" s="126">
        <v>45483</v>
      </c>
      <c r="B843" s="105" t="s">
        <v>35</v>
      </c>
      <c r="C843" s="267">
        <v>144</v>
      </c>
      <c r="D843" s="267">
        <v>140</v>
      </c>
      <c r="E843" s="264">
        <v>141</v>
      </c>
      <c r="F843" s="267">
        <v>17</v>
      </c>
      <c r="G843" s="267">
        <v>29</v>
      </c>
      <c r="H843" s="266"/>
      <c r="I843" s="267">
        <v>3</v>
      </c>
      <c r="J843" s="266"/>
      <c r="K843" s="267">
        <v>184</v>
      </c>
      <c r="L843" s="266"/>
      <c r="M843" s="266"/>
      <c r="N843" s="263">
        <v>658</v>
      </c>
    </row>
    <row r="844" spans="1:14" x14ac:dyDescent="0.25">
      <c r="A844" s="126">
        <v>45484</v>
      </c>
      <c r="B844" s="105" t="s">
        <v>206</v>
      </c>
      <c r="C844" s="267">
        <v>36</v>
      </c>
      <c r="D844" s="267">
        <v>409</v>
      </c>
      <c r="E844" s="264">
        <v>156</v>
      </c>
      <c r="F844" s="264">
        <v>824</v>
      </c>
      <c r="G844" s="264">
        <v>210</v>
      </c>
      <c r="H844" s="266"/>
      <c r="I844" s="264">
        <v>46</v>
      </c>
      <c r="J844" s="266"/>
      <c r="K844" s="265"/>
      <c r="L844" s="264"/>
      <c r="M844" s="264"/>
      <c r="N844" s="263">
        <v>1681</v>
      </c>
    </row>
    <row r="845" spans="1:14" x14ac:dyDescent="0.25">
      <c r="A845" s="126">
        <v>45485</v>
      </c>
      <c r="B845" s="105" t="s">
        <v>36</v>
      </c>
      <c r="C845" s="271" t="s">
        <v>208</v>
      </c>
      <c r="D845" s="266"/>
      <c r="E845" s="264">
        <v>69</v>
      </c>
      <c r="F845" s="266"/>
      <c r="G845" s="266"/>
      <c r="H845" s="266"/>
      <c r="I845" s="266"/>
      <c r="J845" s="266"/>
      <c r="K845" s="265"/>
      <c r="L845" s="266"/>
      <c r="M845" s="266"/>
      <c r="N845" s="263">
        <v>69</v>
      </c>
    </row>
    <row r="846" spans="1:14" x14ac:dyDescent="0.25">
      <c r="A846" s="126">
        <v>45486</v>
      </c>
      <c r="B846" s="105" t="s">
        <v>37</v>
      </c>
      <c r="C846" s="266" t="s">
        <v>208</v>
      </c>
      <c r="D846" s="266"/>
      <c r="E846" s="267">
        <v>2</v>
      </c>
      <c r="F846" s="266"/>
      <c r="G846" s="266"/>
      <c r="H846" s="266"/>
      <c r="I846" s="266"/>
      <c r="J846" s="266"/>
      <c r="K846" s="265"/>
      <c r="L846" s="266"/>
      <c r="M846" s="266"/>
      <c r="N846" s="263">
        <v>2</v>
      </c>
    </row>
    <row r="847" spans="1:14" x14ac:dyDescent="0.25">
      <c r="A847" s="126">
        <v>45487</v>
      </c>
      <c r="B847" s="105" t="s">
        <v>39</v>
      </c>
      <c r="C847" s="266" t="s">
        <v>208</v>
      </c>
      <c r="D847" s="266"/>
      <c r="E847" s="266"/>
      <c r="F847" s="266"/>
      <c r="G847" s="266"/>
      <c r="H847" s="266"/>
      <c r="I847" s="267"/>
      <c r="J847" s="266"/>
      <c r="K847" s="265"/>
      <c r="L847" s="267"/>
      <c r="M847" s="267"/>
      <c r="N847" s="263"/>
    </row>
    <row r="848" spans="1:14" x14ac:dyDescent="0.25">
      <c r="A848" s="126">
        <v>45488</v>
      </c>
      <c r="B848" s="105" t="s">
        <v>43</v>
      </c>
      <c r="C848" s="266"/>
      <c r="D848" s="267">
        <v>28</v>
      </c>
      <c r="E848" s="264">
        <v>58</v>
      </c>
      <c r="F848" s="267">
        <v>3</v>
      </c>
      <c r="G848" s="267">
        <v>10</v>
      </c>
      <c r="H848" s="266"/>
      <c r="I848" s="267"/>
      <c r="J848" s="266"/>
      <c r="K848" s="265"/>
      <c r="L848" s="267"/>
      <c r="M848" s="267"/>
      <c r="N848" s="263">
        <v>99</v>
      </c>
    </row>
    <row r="849" spans="1:16" x14ac:dyDescent="0.25">
      <c r="A849" s="126">
        <v>45489</v>
      </c>
      <c r="B849" s="105" t="s">
        <v>40</v>
      </c>
      <c r="C849" s="266"/>
      <c r="D849" s="266"/>
      <c r="E849" s="267">
        <v>1</v>
      </c>
      <c r="F849" s="266"/>
      <c r="G849" s="267"/>
      <c r="H849" s="266"/>
      <c r="I849" s="266"/>
      <c r="J849" s="266"/>
      <c r="K849" s="265"/>
      <c r="L849" s="266"/>
      <c r="M849" s="266"/>
      <c r="N849" s="269">
        <v>1</v>
      </c>
    </row>
    <row r="850" spans="1:16" x14ac:dyDescent="0.25">
      <c r="A850" s="126">
        <v>45490</v>
      </c>
      <c r="B850" s="105" t="s">
        <v>44</v>
      </c>
      <c r="C850" s="266" t="s">
        <v>208</v>
      </c>
      <c r="D850" s="266"/>
      <c r="E850" s="265"/>
      <c r="F850" s="266"/>
      <c r="G850" s="266"/>
      <c r="H850" s="266"/>
      <c r="I850" s="266"/>
      <c r="J850" s="266"/>
      <c r="K850" s="265"/>
      <c r="L850" s="266"/>
      <c r="M850" s="266"/>
      <c r="N850" s="269"/>
    </row>
    <row r="851" spans="1:16" x14ac:dyDescent="0.25">
      <c r="A851" s="126">
        <v>45491</v>
      </c>
      <c r="B851" s="105" t="s">
        <v>205</v>
      </c>
      <c r="C851" s="267">
        <v>3</v>
      </c>
      <c r="D851" s="267"/>
      <c r="E851" s="264">
        <v>2</v>
      </c>
      <c r="F851" s="266"/>
      <c r="G851" s="266"/>
      <c r="H851" s="266"/>
      <c r="I851" s="265"/>
      <c r="J851" s="266"/>
      <c r="K851" s="265"/>
      <c r="L851" s="265"/>
      <c r="M851" s="265"/>
      <c r="N851" s="269">
        <v>2</v>
      </c>
    </row>
    <row r="852" spans="1:16" x14ac:dyDescent="0.25">
      <c r="A852" s="126">
        <v>45491</v>
      </c>
      <c r="B852" s="105" t="s">
        <v>41</v>
      </c>
      <c r="C852" s="266"/>
      <c r="D852" s="266"/>
      <c r="E852" s="266"/>
      <c r="F852" s="266"/>
      <c r="G852" s="267"/>
      <c r="H852" s="266"/>
      <c r="I852" s="264"/>
      <c r="J852" s="266"/>
      <c r="K852" s="265"/>
      <c r="L852" s="264"/>
      <c r="M852" s="264"/>
      <c r="N852" s="263"/>
    </row>
    <row r="853" spans="1:16" x14ac:dyDescent="0.25">
      <c r="A853" s="127">
        <v>45492</v>
      </c>
      <c r="B853" s="122" t="s">
        <v>42</v>
      </c>
      <c r="C853" s="262">
        <v>1453</v>
      </c>
      <c r="D853" s="262">
        <v>2307</v>
      </c>
      <c r="E853" s="262">
        <v>2975</v>
      </c>
      <c r="F853" s="262">
        <v>1672</v>
      </c>
      <c r="G853" s="262">
        <v>1221</v>
      </c>
      <c r="H853" s="262">
        <v>33</v>
      </c>
      <c r="I853" s="262">
        <v>373</v>
      </c>
      <c r="J853" s="262">
        <v>734</v>
      </c>
      <c r="K853" s="262">
        <v>790</v>
      </c>
      <c r="L853" s="262">
        <v>2109</v>
      </c>
      <c r="M853" s="262">
        <v>28065</v>
      </c>
      <c r="N853" s="191">
        <f>+C853+D853+E853+F853+G853+H853+I853+J853+K853+L853+M853</f>
        <v>41732</v>
      </c>
    </row>
    <row r="854" spans="1:16" x14ac:dyDescent="0.25">
      <c r="A854" s="126" t="s">
        <v>207</v>
      </c>
      <c r="B854" s="105" t="s">
        <v>26</v>
      </c>
      <c r="C854" s="274">
        <v>329</v>
      </c>
      <c r="D854" s="274">
        <v>537</v>
      </c>
      <c r="E854" s="264">
        <v>805</v>
      </c>
      <c r="F854" s="275">
        <v>120</v>
      </c>
      <c r="G854" s="276">
        <v>340</v>
      </c>
      <c r="H854" s="276">
        <v>6</v>
      </c>
      <c r="I854" s="276">
        <v>32</v>
      </c>
      <c r="J854" s="273"/>
      <c r="K854" s="275">
        <v>731</v>
      </c>
      <c r="L854" s="275"/>
      <c r="M854" s="275"/>
      <c r="N854" s="263">
        <v>2900</v>
      </c>
    </row>
    <row r="855" spans="1:16" x14ac:dyDescent="0.25">
      <c r="A855" s="126" t="s">
        <v>207</v>
      </c>
      <c r="B855" s="105" t="s">
        <v>27</v>
      </c>
      <c r="C855" s="267">
        <v>443</v>
      </c>
      <c r="D855" s="267">
        <v>433</v>
      </c>
      <c r="E855" s="264">
        <v>465</v>
      </c>
      <c r="F855" s="264">
        <v>394</v>
      </c>
      <c r="G855" s="272">
        <v>309</v>
      </c>
      <c r="H855" s="268">
        <v>38</v>
      </c>
      <c r="I855" s="272">
        <v>191</v>
      </c>
      <c r="J855" s="273"/>
      <c r="K855" s="265"/>
      <c r="L855" s="264"/>
      <c r="M855" s="264"/>
      <c r="N855" s="263">
        <v>2273</v>
      </c>
    </row>
    <row r="856" spans="1:16" x14ac:dyDescent="0.25">
      <c r="A856" s="126" t="s">
        <v>207</v>
      </c>
      <c r="B856" s="105" t="s">
        <v>28</v>
      </c>
      <c r="C856" s="267">
        <v>15</v>
      </c>
      <c r="D856" s="267">
        <v>18</v>
      </c>
      <c r="E856" s="9">
        <v>59</v>
      </c>
      <c r="F856" s="264"/>
      <c r="G856" s="272">
        <v>12</v>
      </c>
      <c r="H856" s="268"/>
      <c r="I856" s="268" t="s">
        <v>208</v>
      </c>
      <c r="J856" s="273"/>
      <c r="K856" s="265"/>
      <c r="L856" s="267"/>
      <c r="M856" s="267"/>
      <c r="N856" s="263">
        <v>104</v>
      </c>
      <c r="P856" s="149"/>
    </row>
    <row r="857" spans="1:16" x14ac:dyDescent="0.25">
      <c r="A857" s="126" t="s">
        <v>207</v>
      </c>
      <c r="B857" s="105" t="s">
        <v>29</v>
      </c>
      <c r="C857" s="267">
        <v>12</v>
      </c>
      <c r="D857" s="267">
        <v>45</v>
      </c>
      <c r="E857" s="274">
        <v>24</v>
      </c>
      <c r="F857" s="264">
        <v>2</v>
      </c>
      <c r="G857" s="268">
        <v>43</v>
      </c>
      <c r="H857" s="268">
        <v>1</v>
      </c>
      <c r="I857" s="268" t="s">
        <v>208</v>
      </c>
      <c r="J857" s="273"/>
      <c r="K857" s="265"/>
      <c r="L857" s="267"/>
      <c r="M857" s="267"/>
      <c r="N857" s="263">
        <v>127</v>
      </c>
      <c r="P857" s="149"/>
    </row>
    <row r="858" spans="1:16" x14ac:dyDescent="0.25">
      <c r="A858" s="126" t="s">
        <v>207</v>
      </c>
      <c r="B858" s="105" t="s">
        <v>30</v>
      </c>
      <c r="C858" s="267">
        <v>212</v>
      </c>
      <c r="D858" s="267">
        <v>61</v>
      </c>
      <c r="E858" s="264">
        <v>137</v>
      </c>
      <c r="F858" s="267">
        <v>107</v>
      </c>
      <c r="G858" s="268">
        <v>20</v>
      </c>
      <c r="H858" s="268"/>
      <c r="I858" s="268">
        <v>56</v>
      </c>
      <c r="J858" s="273"/>
      <c r="K858" s="265"/>
      <c r="L858" s="267"/>
      <c r="M858" s="267"/>
      <c r="N858" s="263">
        <v>593</v>
      </c>
      <c r="P858" s="149"/>
    </row>
    <row r="859" spans="1:16" x14ac:dyDescent="0.25">
      <c r="A859" s="126" t="s">
        <v>207</v>
      </c>
      <c r="B859" s="105" t="s">
        <v>31</v>
      </c>
      <c r="C859" s="267">
        <v>11</v>
      </c>
      <c r="D859" s="268">
        <v>19</v>
      </c>
      <c r="E859" s="264">
        <v>218</v>
      </c>
      <c r="F859" s="267">
        <v>4</v>
      </c>
      <c r="G859" s="272">
        <v>7</v>
      </c>
      <c r="H859" s="268">
        <v>2</v>
      </c>
      <c r="I859" s="268" t="s">
        <v>208</v>
      </c>
      <c r="J859" s="273"/>
      <c r="K859" s="267">
        <v>25</v>
      </c>
      <c r="L859" s="266"/>
      <c r="M859" s="266"/>
      <c r="N859" s="263">
        <v>286</v>
      </c>
      <c r="P859" s="150"/>
    </row>
    <row r="860" spans="1:16" x14ac:dyDescent="0.25">
      <c r="A860" s="126" t="s">
        <v>207</v>
      </c>
      <c r="B860" s="105" t="s">
        <v>32</v>
      </c>
      <c r="C860" s="270" t="s">
        <v>208</v>
      </c>
      <c r="D860" s="266"/>
      <c r="E860" s="266"/>
      <c r="F860" s="266"/>
      <c r="G860" s="268"/>
      <c r="H860" s="266"/>
      <c r="I860" s="268" t="s">
        <v>208</v>
      </c>
      <c r="J860" s="267"/>
      <c r="K860" s="266"/>
      <c r="L860" s="266"/>
      <c r="M860" s="266"/>
      <c r="N860" s="263"/>
    </row>
    <row r="861" spans="1:16" x14ac:dyDescent="0.25">
      <c r="A861" s="126" t="s">
        <v>207</v>
      </c>
      <c r="B861" s="105" t="s">
        <v>33</v>
      </c>
      <c r="C861" s="267">
        <v>91</v>
      </c>
      <c r="D861" s="267">
        <v>51</v>
      </c>
      <c r="E861" s="264">
        <v>285</v>
      </c>
      <c r="F861" s="264">
        <v>18</v>
      </c>
      <c r="G861" s="272">
        <v>85</v>
      </c>
      <c r="H861" s="266"/>
      <c r="I861" s="268">
        <v>2</v>
      </c>
      <c r="J861" s="267">
        <v>673</v>
      </c>
      <c r="K861" s="266"/>
      <c r="L861" s="267"/>
      <c r="M861" s="267"/>
      <c r="N861" s="263">
        <v>1205</v>
      </c>
    </row>
    <row r="862" spans="1:16" x14ac:dyDescent="0.25">
      <c r="A862" s="126" t="s">
        <v>207</v>
      </c>
      <c r="B862" s="105" t="s">
        <v>34</v>
      </c>
      <c r="C862" s="267">
        <v>30</v>
      </c>
      <c r="D862" s="267">
        <v>65</v>
      </c>
      <c r="E862" s="264">
        <v>46</v>
      </c>
      <c r="F862" s="267">
        <v>39</v>
      </c>
      <c r="G862" s="268">
        <v>23</v>
      </c>
      <c r="H862" s="266"/>
      <c r="I862" s="268" t="s">
        <v>208</v>
      </c>
      <c r="J862" s="266"/>
      <c r="K862" s="267">
        <v>205</v>
      </c>
      <c r="L862" s="266"/>
      <c r="M862" s="266"/>
      <c r="N862" s="263">
        <v>408</v>
      </c>
    </row>
    <row r="863" spans="1:16" x14ac:dyDescent="0.25">
      <c r="A863" s="126" t="s">
        <v>207</v>
      </c>
      <c r="B863" s="105" t="s">
        <v>35</v>
      </c>
      <c r="C863" s="267">
        <v>117</v>
      </c>
      <c r="D863" s="267">
        <v>109</v>
      </c>
      <c r="E863" s="264">
        <v>169</v>
      </c>
      <c r="F863" s="267">
        <v>12</v>
      </c>
      <c r="G863" s="268">
        <v>25</v>
      </c>
      <c r="H863" s="266"/>
      <c r="I863" s="268">
        <v>3</v>
      </c>
      <c r="J863" s="266"/>
      <c r="K863" s="267"/>
      <c r="L863" s="266"/>
      <c r="M863" s="266"/>
      <c r="N863" s="263">
        <v>435</v>
      </c>
    </row>
    <row r="864" spans="1:16" x14ac:dyDescent="0.25">
      <c r="A864" s="126" t="s">
        <v>207</v>
      </c>
      <c r="B864" s="105" t="s">
        <v>206</v>
      </c>
      <c r="C864" s="267">
        <v>34</v>
      </c>
      <c r="D864" s="267">
        <v>409</v>
      </c>
      <c r="E864" s="264">
        <v>289</v>
      </c>
      <c r="F864" s="264">
        <v>501</v>
      </c>
      <c r="G864" s="272">
        <v>160</v>
      </c>
      <c r="H864" s="266"/>
      <c r="I864" s="272">
        <v>36</v>
      </c>
      <c r="J864" s="266"/>
      <c r="K864" s="265"/>
      <c r="L864" s="264"/>
      <c r="M864" s="264"/>
      <c r="N864" s="263">
        <v>1429</v>
      </c>
    </row>
    <row r="865" spans="1:14" x14ac:dyDescent="0.25">
      <c r="A865" s="126" t="s">
        <v>207</v>
      </c>
      <c r="B865" s="105" t="s">
        <v>36</v>
      </c>
      <c r="C865" s="271" t="s">
        <v>208</v>
      </c>
      <c r="D865" s="266"/>
      <c r="E865" s="264">
        <v>84</v>
      </c>
      <c r="F865" s="266"/>
      <c r="G865" s="268"/>
      <c r="H865" s="266"/>
      <c r="I865" s="268" t="s">
        <v>208</v>
      </c>
      <c r="J865" s="266"/>
      <c r="K865" s="265"/>
      <c r="L865" s="266"/>
      <c r="M865" s="266"/>
      <c r="N865" s="263">
        <v>84</v>
      </c>
    </row>
    <row r="866" spans="1:14" x14ac:dyDescent="0.25">
      <c r="A866" s="126" t="s">
        <v>207</v>
      </c>
      <c r="B866" s="105" t="s">
        <v>37</v>
      </c>
      <c r="C866" s="266" t="s">
        <v>208</v>
      </c>
      <c r="D866" s="266"/>
      <c r="E866" s="267">
        <v>4</v>
      </c>
      <c r="F866" s="266"/>
      <c r="G866" s="268"/>
      <c r="H866" s="266"/>
      <c r="I866" s="268" t="s">
        <v>208</v>
      </c>
      <c r="J866" s="266"/>
      <c r="K866" s="265"/>
      <c r="L866" s="266"/>
      <c r="M866" s="266"/>
      <c r="N866" s="263">
        <v>4</v>
      </c>
    </row>
    <row r="867" spans="1:14" x14ac:dyDescent="0.25">
      <c r="A867" s="126" t="s">
        <v>207</v>
      </c>
      <c r="B867" s="105" t="s">
        <v>39</v>
      </c>
      <c r="C867" s="266" t="s">
        <v>208</v>
      </c>
      <c r="D867" s="266"/>
      <c r="E867" s="266"/>
      <c r="F867" s="266"/>
      <c r="G867" s="268"/>
      <c r="H867" s="266"/>
      <c r="I867" s="268" t="s">
        <v>208</v>
      </c>
      <c r="J867" s="266"/>
      <c r="K867" s="265"/>
      <c r="L867" s="267"/>
      <c r="M867" s="267"/>
      <c r="N867" s="263"/>
    </row>
    <row r="868" spans="1:14" x14ac:dyDescent="0.25">
      <c r="A868" s="126" t="s">
        <v>207</v>
      </c>
      <c r="B868" s="105" t="s">
        <v>43</v>
      </c>
      <c r="C868" s="271" t="s">
        <v>208</v>
      </c>
      <c r="D868" s="267">
        <v>18</v>
      </c>
      <c r="E868" s="264">
        <v>43</v>
      </c>
      <c r="F868" s="267"/>
      <c r="G868" s="268">
        <v>14</v>
      </c>
      <c r="H868" s="266"/>
      <c r="I868" s="268"/>
      <c r="J868" s="266"/>
      <c r="K868" s="265"/>
      <c r="L868" s="267"/>
      <c r="M868" s="267"/>
      <c r="N868" s="263">
        <v>75</v>
      </c>
    </row>
    <row r="869" spans="1:14" x14ac:dyDescent="0.25">
      <c r="A869" s="126" t="s">
        <v>207</v>
      </c>
      <c r="B869" s="105" t="s">
        <v>40</v>
      </c>
      <c r="C869" s="266" t="s">
        <v>208</v>
      </c>
      <c r="D869" s="266"/>
      <c r="E869" s="267"/>
      <c r="F869" s="266"/>
      <c r="G869" s="268"/>
      <c r="H869" s="266"/>
      <c r="I869" s="268">
        <v>1</v>
      </c>
      <c r="J869" s="266"/>
      <c r="K869" s="265"/>
      <c r="L869" s="266"/>
      <c r="M869" s="266"/>
      <c r="N869" s="263">
        <v>1</v>
      </c>
    </row>
    <row r="870" spans="1:14" x14ac:dyDescent="0.25">
      <c r="A870" s="126" t="s">
        <v>207</v>
      </c>
      <c r="B870" s="105" t="s">
        <v>44</v>
      </c>
      <c r="C870" s="266" t="s">
        <v>208</v>
      </c>
      <c r="D870" s="266"/>
      <c r="E870" s="265"/>
      <c r="F870" s="266"/>
      <c r="G870" s="268"/>
      <c r="H870" s="266"/>
      <c r="I870" s="266"/>
      <c r="J870" s="266"/>
      <c r="K870" s="265"/>
      <c r="L870" s="266"/>
      <c r="M870" s="266"/>
      <c r="N870" s="263"/>
    </row>
    <row r="871" spans="1:14" x14ac:dyDescent="0.25">
      <c r="A871" s="126" t="s">
        <v>207</v>
      </c>
      <c r="B871" s="105" t="s">
        <v>205</v>
      </c>
      <c r="C871" s="267">
        <v>13</v>
      </c>
      <c r="D871" s="267">
        <v>3</v>
      </c>
      <c r="E871" s="264">
        <v>1</v>
      </c>
      <c r="F871" s="266"/>
      <c r="G871" s="268">
        <v>2</v>
      </c>
      <c r="H871" s="266"/>
      <c r="I871" s="265"/>
      <c r="J871" s="266"/>
      <c r="K871" s="265"/>
      <c r="L871" s="265"/>
      <c r="M871" s="265"/>
      <c r="N871" s="263">
        <v>19</v>
      </c>
    </row>
    <row r="872" spans="1:14" x14ac:dyDescent="0.25">
      <c r="A872" s="126" t="s">
        <v>207</v>
      </c>
      <c r="B872" s="105" t="s">
        <v>41</v>
      </c>
      <c r="C872" s="266" t="s">
        <v>208</v>
      </c>
      <c r="D872" s="266"/>
      <c r="E872" s="266"/>
      <c r="F872" s="266"/>
      <c r="G872" s="267"/>
      <c r="H872" s="266"/>
      <c r="I872" s="264"/>
      <c r="J872" s="266"/>
      <c r="K872" s="265"/>
      <c r="L872" s="264"/>
      <c r="M872" s="264"/>
      <c r="N872" s="263"/>
    </row>
    <row r="873" spans="1:14" x14ac:dyDescent="0.25">
      <c r="A873" s="126" t="s">
        <v>207</v>
      </c>
      <c r="B873" s="122" t="s">
        <v>42</v>
      </c>
      <c r="C873" s="262">
        <v>1307</v>
      </c>
      <c r="D873" s="262">
        <v>1768</v>
      </c>
      <c r="E873" s="262">
        <v>2629</v>
      </c>
      <c r="F873" s="262">
        <v>1197</v>
      </c>
      <c r="G873" s="262">
        <v>1040</v>
      </c>
      <c r="H873" s="262">
        <v>47</v>
      </c>
      <c r="I873" s="262">
        <v>321</v>
      </c>
      <c r="J873" s="262">
        <v>673</v>
      </c>
      <c r="K873" s="262">
        <v>961</v>
      </c>
      <c r="L873" s="313">
        <v>1672</v>
      </c>
      <c r="M873" s="313">
        <v>18503</v>
      </c>
      <c r="N873" s="191">
        <f>+C873+D873+E873+F873+G873+H873+I873+J873+K873+L873+M873</f>
        <v>30118</v>
      </c>
    </row>
    <row r="874" spans="1:14" x14ac:dyDescent="0.25">
      <c r="A874" s="126">
        <v>45536</v>
      </c>
      <c r="B874" s="105" t="s">
        <v>26</v>
      </c>
      <c r="C874" s="274">
        <v>367</v>
      </c>
      <c r="D874" s="274">
        <v>689</v>
      </c>
      <c r="E874" s="277">
        <v>962</v>
      </c>
      <c r="F874" s="275">
        <v>89</v>
      </c>
      <c r="G874" s="276">
        <v>357</v>
      </c>
      <c r="H874" s="276">
        <v>9</v>
      </c>
      <c r="I874" s="276">
        <v>38</v>
      </c>
      <c r="J874" s="273"/>
      <c r="K874" s="275">
        <v>903</v>
      </c>
      <c r="L874" s="275"/>
      <c r="M874" s="275"/>
      <c r="N874" s="263">
        <v>3414</v>
      </c>
    </row>
    <row r="875" spans="1:14" x14ac:dyDescent="0.25">
      <c r="A875" s="126">
        <v>45536</v>
      </c>
      <c r="B875" s="105" t="s">
        <v>27</v>
      </c>
      <c r="C875" s="267">
        <v>517</v>
      </c>
      <c r="D875" s="267">
        <v>423</v>
      </c>
      <c r="E875" s="264">
        <v>575</v>
      </c>
      <c r="F875" s="264">
        <v>393</v>
      </c>
      <c r="G875" s="272">
        <v>279</v>
      </c>
      <c r="H875" s="268">
        <v>36</v>
      </c>
      <c r="I875" s="272">
        <v>191</v>
      </c>
      <c r="J875" s="273"/>
      <c r="K875" s="265"/>
      <c r="L875" s="264"/>
      <c r="M875" s="264"/>
      <c r="N875" s="263">
        <v>2414</v>
      </c>
    </row>
    <row r="876" spans="1:14" x14ac:dyDescent="0.25">
      <c r="A876" s="126">
        <v>45536</v>
      </c>
      <c r="B876" s="105" t="s">
        <v>28</v>
      </c>
      <c r="C876" s="267">
        <v>20</v>
      </c>
      <c r="D876" s="267">
        <v>19</v>
      </c>
      <c r="E876" s="9">
        <v>40</v>
      </c>
      <c r="F876" s="264">
        <v>2</v>
      </c>
      <c r="G876" s="272">
        <v>11</v>
      </c>
      <c r="H876" s="268"/>
      <c r="I876" s="268"/>
      <c r="J876" s="273"/>
      <c r="K876" s="265"/>
      <c r="L876" s="267"/>
      <c r="M876" s="267"/>
      <c r="N876" s="263">
        <v>92</v>
      </c>
    </row>
    <row r="877" spans="1:14" x14ac:dyDescent="0.25">
      <c r="A877" s="126">
        <v>45536</v>
      </c>
      <c r="B877" s="105" t="s">
        <v>29</v>
      </c>
      <c r="C877" s="267">
        <v>9</v>
      </c>
      <c r="D877" s="267">
        <v>47</v>
      </c>
      <c r="E877" s="274">
        <v>26</v>
      </c>
      <c r="F877" s="264">
        <v>4</v>
      </c>
      <c r="G877" s="268">
        <v>18</v>
      </c>
      <c r="H877" s="268"/>
      <c r="I877" s="268"/>
      <c r="J877" s="273"/>
      <c r="K877" s="265"/>
      <c r="L877" s="267"/>
      <c r="M877" s="267"/>
      <c r="N877" s="263">
        <v>104</v>
      </c>
    </row>
    <row r="878" spans="1:14" x14ac:dyDescent="0.25">
      <c r="A878" s="126">
        <v>45536</v>
      </c>
      <c r="B878" s="105" t="s">
        <v>30</v>
      </c>
      <c r="C878" s="267">
        <v>35</v>
      </c>
      <c r="D878" s="267">
        <v>45</v>
      </c>
      <c r="E878" s="264">
        <v>132</v>
      </c>
      <c r="F878" s="267">
        <v>29</v>
      </c>
      <c r="G878" s="268">
        <v>14</v>
      </c>
      <c r="H878" s="268"/>
      <c r="I878" s="268">
        <v>6</v>
      </c>
      <c r="J878" s="273"/>
      <c r="K878" s="265"/>
      <c r="L878" s="267"/>
      <c r="M878" s="267"/>
      <c r="N878" s="263">
        <v>261</v>
      </c>
    </row>
    <row r="879" spans="1:14" x14ac:dyDescent="0.25">
      <c r="A879" s="126">
        <v>45536</v>
      </c>
      <c r="B879" s="105" t="s">
        <v>31</v>
      </c>
      <c r="C879" s="267">
        <v>4</v>
      </c>
      <c r="D879" s="268">
        <v>18</v>
      </c>
      <c r="E879" s="264">
        <v>248</v>
      </c>
      <c r="F879" s="267">
        <v>2</v>
      </c>
      <c r="G879" s="272">
        <v>8</v>
      </c>
      <c r="H879" s="268">
        <v>1</v>
      </c>
      <c r="I879" s="268"/>
      <c r="J879" s="273"/>
      <c r="K879" s="267">
        <v>15</v>
      </c>
      <c r="L879" s="266"/>
      <c r="M879" s="266"/>
      <c r="N879" s="263">
        <v>296</v>
      </c>
    </row>
    <row r="880" spans="1:14" x14ac:dyDescent="0.25">
      <c r="A880" s="126">
        <v>45536</v>
      </c>
      <c r="B880" s="105" t="s">
        <v>32</v>
      </c>
      <c r="C880" s="270">
        <v>167</v>
      </c>
      <c r="D880" s="266"/>
      <c r="E880" s="266"/>
      <c r="F880" s="266"/>
      <c r="G880" s="268"/>
      <c r="H880" s="266"/>
      <c r="I880" s="268"/>
      <c r="J880" s="267"/>
      <c r="K880" s="266"/>
      <c r="L880" s="266"/>
      <c r="M880" s="266"/>
      <c r="N880" s="263">
        <v>167</v>
      </c>
    </row>
    <row r="881" spans="1:14" x14ac:dyDescent="0.25">
      <c r="A881" s="126">
        <v>45536</v>
      </c>
      <c r="B881" s="105" t="s">
        <v>33</v>
      </c>
      <c r="C881" s="267">
        <v>100</v>
      </c>
      <c r="D881" s="267">
        <v>78</v>
      </c>
      <c r="E881" s="264">
        <v>351</v>
      </c>
      <c r="F881" s="264">
        <v>16</v>
      </c>
      <c r="G881" s="272">
        <v>105</v>
      </c>
      <c r="H881" s="266"/>
      <c r="I881" s="268">
        <v>1</v>
      </c>
      <c r="J881" s="267">
        <v>694</v>
      </c>
      <c r="K881" s="266"/>
      <c r="L881" s="267"/>
      <c r="M881" s="267"/>
      <c r="N881" s="263">
        <v>1345</v>
      </c>
    </row>
    <row r="882" spans="1:14" x14ac:dyDescent="0.25">
      <c r="A882" s="126">
        <v>45536</v>
      </c>
      <c r="B882" s="105" t="s">
        <v>34</v>
      </c>
      <c r="C882" s="267">
        <v>24</v>
      </c>
      <c r="D882" s="267">
        <v>65</v>
      </c>
      <c r="E882" s="264">
        <v>32</v>
      </c>
      <c r="F882" s="267">
        <v>6</v>
      </c>
      <c r="G882" s="268">
        <v>8</v>
      </c>
      <c r="H882" s="266"/>
      <c r="I882" s="268"/>
      <c r="J882" s="266"/>
      <c r="K882" s="267"/>
      <c r="L882" s="266"/>
      <c r="M882" s="266"/>
      <c r="N882" s="263">
        <v>135</v>
      </c>
    </row>
    <row r="883" spans="1:14" x14ac:dyDescent="0.25">
      <c r="A883" s="126">
        <v>45536</v>
      </c>
      <c r="B883" s="105" t="s">
        <v>35</v>
      </c>
      <c r="C883" s="267">
        <v>132</v>
      </c>
      <c r="D883" s="267">
        <v>101</v>
      </c>
      <c r="E883" s="264">
        <v>136</v>
      </c>
      <c r="F883" s="267">
        <v>23</v>
      </c>
      <c r="G883" s="268">
        <v>24</v>
      </c>
      <c r="H883" s="266"/>
      <c r="I883" s="268">
        <v>3</v>
      </c>
      <c r="J883" s="266"/>
      <c r="K883" s="267">
        <v>187</v>
      </c>
      <c r="L883" s="266"/>
      <c r="M883" s="266"/>
      <c r="N883" s="263">
        <v>606</v>
      </c>
    </row>
    <row r="884" spans="1:14" x14ac:dyDescent="0.25">
      <c r="A884" s="126">
        <v>45536</v>
      </c>
      <c r="B884" s="105" t="s">
        <v>206</v>
      </c>
      <c r="C884" s="267">
        <v>17</v>
      </c>
      <c r="D884" s="267">
        <v>316</v>
      </c>
      <c r="E884" s="264">
        <v>154</v>
      </c>
      <c r="F884" s="264">
        <v>381</v>
      </c>
      <c r="G884" s="272">
        <v>138</v>
      </c>
      <c r="H884" s="266"/>
      <c r="I884" s="272">
        <v>19</v>
      </c>
      <c r="J884" s="266"/>
      <c r="K884" s="265"/>
      <c r="L884" s="264"/>
      <c r="M884" s="264"/>
      <c r="N884" s="263">
        <v>1025</v>
      </c>
    </row>
    <row r="885" spans="1:14" x14ac:dyDescent="0.25">
      <c r="A885" s="126">
        <v>45536</v>
      </c>
      <c r="B885" s="105" t="s">
        <v>36</v>
      </c>
      <c r="C885" s="271"/>
      <c r="D885" s="266"/>
      <c r="E885" s="264">
        <v>96</v>
      </c>
      <c r="F885" s="266"/>
      <c r="G885" s="268"/>
      <c r="H885" s="266"/>
      <c r="I885" s="268"/>
      <c r="J885" s="266"/>
      <c r="K885" s="265"/>
      <c r="L885" s="266"/>
      <c r="M885" s="266"/>
      <c r="N885" s="263">
        <v>96</v>
      </c>
    </row>
    <row r="886" spans="1:14" x14ac:dyDescent="0.25">
      <c r="A886" s="126">
        <v>45536</v>
      </c>
      <c r="B886" s="105" t="s">
        <v>37</v>
      </c>
      <c r="C886" s="266"/>
      <c r="D886" s="266"/>
      <c r="E886" s="267">
        <v>8</v>
      </c>
      <c r="F886" s="266"/>
      <c r="G886" s="268"/>
      <c r="H886" s="266"/>
      <c r="I886" s="268"/>
      <c r="J886" s="266"/>
      <c r="K886" s="265"/>
      <c r="L886" s="266"/>
      <c r="M886" s="266"/>
      <c r="N886" s="263">
        <v>8</v>
      </c>
    </row>
    <row r="887" spans="1:14" x14ac:dyDescent="0.25">
      <c r="A887" s="126">
        <v>45536</v>
      </c>
      <c r="B887" s="105" t="s">
        <v>39</v>
      </c>
      <c r="C887" s="266"/>
      <c r="D887" s="266"/>
      <c r="E887" s="266"/>
      <c r="F887" s="266"/>
      <c r="G887" s="268"/>
      <c r="H887" s="266"/>
      <c r="I887" s="268">
        <v>3</v>
      </c>
      <c r="J887" s="266"/>
      <c r="K887" s="265"/>
      <c r="L887" s="267"/>
      <c r="M887" s="267"/>
      <c r="N887" s="263">
        <v>3</v>
      </c>
    </row>
    <row r="888" spans="1:14" x14ac:dyDescent="0.25">
      <c r="A888" s="126">
        <v>45536</v>
      </c>
      <c r="B888" s="105" t="s">
        <v>43</v>
      </c>
      <c r="C888" s="270"/>
      <c r="D888" s="267">
        <v>8</v>
      </c>
      <c r="E888" s="264">
        <v>20</v>
      </c>
      <c r="F888" s="267"/>
      <c r="G888" s="268">
        <v>6</v>
      </c>
      <c r="H888" s="266"/>
      <c r="I888" s="268"/>
      <c r="J888" s="266"/>
      <c r="K888" s="265"/>
      <c r="L888" s="267"/>
      <c r="M888" s="267"/>
      <c r="N888" s="263">
        <v>34</v>
      </c>
    </row>
    <row r="889" spans="1:14" x14ac:dyDescent="0.25">
      <c r="A889" s="126">
        <v>45536</v>
      </c>
      <c r="B889" s="105" t="s">
        <v>40</v>
      </c>
      <c r="C889" s="266"/>
      <c r="D889" s="266"/>
      <c r="E889" s="267">
        <v>1</v>
      </c>
      <c r="F889" s="266"/>
      <c r="G889" s="268"/>
      <c r="H889" s="266"/>
      <c r="I889" s="268">
        <v>1</v>
      </c>
      <c r="J889" s="266"/>
      <c r="K889" s="265"/>
      <c r="L889" s="266"/>
      <c r="M889" s="266"/>
      <c r="N889" s="263">
        <v>2</v>
      </c>
    </row>
    <row r="890" spans="1:14" x14ac:dyDescent="0.25">
      <c r="A890" s="126">
        <v>45536</v>
      </c>
      <c r="B890" s="105" t="s">
        <v>44</v>
      </c>
      <c r="C890" s="266"/>
      <c r="D890" s="266"/>
      <c r="E890" s="265"/>
      <c r="F890" s="266"/>
      <c r="G890" s="268"/>
      <c r="H890" s="266"/>
      <c r="I890" s="266"/>
      <c r="J890" s="266"/>
      <c r="K890" s="265"/>
      <c r="L890" s="266"/>
      <c r="M890" s="266"/>
      <c r="N890" s="269"/>
    </row>
    <row r="891" spans="1:14" x14ac:dyDescent="0.25">
      <c r="A891" s="126">
        <v>45536</v>
      </c>
      <c r="B891" s="105" t="s">
        <v>205</v>
      </c>
      <c r="C891" s="267">
        <v>10</v>
      </c>
      <c r="D891" s="267"/>
      <c r="E891" s="264">
        <v>1</v>
      </c>
      <c r="F891" s="266"/>
      <c r="G891" s="268"/>
      <c r="H891" s="266"/>
      <c r="I891" s="265"/>
      <c r="J891" s="266"/>
      <c r="K891" s="265"/>
      <c r="L891" s="265"/>
      <c r="M891" s="265"/>
      <c r="N891" s="263">
        <v>11</v>
      </c>
    </row>
    <row r="892" spans="1:14" x14ac:dyDescent="0.25">
      <c r="A892" s="126">
        <v>45536</v>
      </c>
      <c r="B892" s="105" t="s">
        <v>41</v>
      </c>
      <c r="C892" s="267"/>
      <c r="D892" s="266"/>
      <c r="E892" s="266"/>
      <c r="F892" s="266"/>
      <c r="G892" s="267"/>
      <c r="H892" s="266"/>
      <c r="I892" s="264"/>
      <c r="J892" s="266"/>
      <c r="K892" s="265"/>
      <c r="L892" s="264"/>
      <c r="M892" s="264"/>
      <c r="N892" s="263"/>
    </row>
    <row r="893" spans="1:14" x14ac:dyDescent="0.25">
      <c r="A893" s="126">
        <v>45536</v>
      </c>
      <c r="B893" s="122" t="s">
        <v>42</v>
      </c>
      <c r="C893" s="262">
        <v>1402</v>
      </c>
      <c r="D893" s="262">
        <v>1809</v>
      </c>
      <c r="E893" s="262">
        <v>2782</v>
      </c>
      <c r="F893" s="262">
        <v>945</v>
      </c>
      <c r="G893" s="262">
        <v>968</v>
      </c>
      <c r="H893" s="262">
        <v>46</v>
      </c>
      <c r="I893" s="262">
        <v>262</v>
      </c>
      <c r="J893" s="262">
        <v>694</v>
      </c>
      <c r="K893" s="262">
        <v>1105</v>
      </c>
      <c r="L893" s="262">
        <v>1609</v>
      </c>
      <c r="M893" s="262">
        <v>10007</v>
      </c>
      <c r="N893" s="191">
        <f>+C893+D893+E893+F893+G893+H893+I893+J893+K893+L893+M893</f>
        <v>21629</v>
      </c>
    </row>
    <row r="894" spans="1:14" x14ac:dyDescent="0.25">
      <c r="A894" s="318" t="s">
        <v>11</v>
      </c>
      <c r="B894" s="319"/>
      <c r="C894" s="278">
        <f t="shared" ref="C894:I894" si="53">+C853+C873+C893</f>
        <v>4162</v>
      </c>
      <c r="D894" s="278">
        <f t="shared" si="53"/>
        <v>5884</v>
      </c>
      <c r="E894" s="278">
        <f t="shared" si="53"/>
        <v>8386</v>
      </c>
      <c r="F894" s="278">
        <f t="shared" si="53"/>
        <v>3814</v>
      </c>
      <c r="G894" s="278">
        <f t="shared" si="53"/>
        <v>3229</v>
      </c>
      <c r="H894" s="278">
        <f t="shared" si="53"/>
        <v>126</v>
      </c>
      <c r="I894" s="278">
        <f t="shared" si="53"/>
        <v>956</v>
      </c>
      <c r="J894" s="278">
        <f>+J893+J873+J853</f>
        <v>2101</v>
      </c>
      <c r="K894" s="278">
        <f>+K893+K873+K853</f>
        <v>2856</v>
      </c>
      <c r="L894" s="278">
        <f>+L893+L873+L853</f>
        <v>5390</v>
      </c>
      <c r="M894" s="278">
        <f>+M893+M873+M853</f>
        <v>56575</v>
      </c>
      <c r="N894" s="278">
        <f>+N853+N873+N893</f>
        <v>93479</v>
      </c>
    </row>
  </sheetData>
  <sheetProtection algorithmName="SHA-512" hashValue="Qlxl0kxeMSSygeF62W5E4icuYcpIeLh8cAaz729dWTgAp5Eq5sdB64GM+m5N2ZfbUk58h1BZwPra7HwDgqM6iA==" saltValue="FOMCwT8hYRvXIycmjO6ngg==" spinCount="100000" sheet="1" objects="1" scenarios="1"/>
  <mergeCells count="16">
    <mergeCell ref="A894:B894"/>
    <mergeCell ref="A241:B241"/>
    <mergeCell ref="A302:B302"/>
    <mergeCell ref="A363:B363"/>
    <mergeCell ref="A424:B424"/>
    <mergeCell ref="A485:B485"/>
    <mergeCell ref="A5:N5"/>
    <mergeCell ref="A75:B75"/>
    <mergeCell ref="A128:B128"/>
    <mergeCell ref="A183:B183"/>
    <mergeCell ref="A833:B833"/>
    <mergeCell ref="A543:B543"/>
    <mergeCell ref="A601:B601"/>
    <mergeCell ref="A659:B659"/>
    <mergeCell ref="A717:B717"/>
    <mergeCell ref="A775:B77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2578125" defaultRowHeight="15" x14ac:dyDescent="0.25"/>
  <cols>
    <col min="4" max="4" width="18.140625" customWidth="1"/>
    <col min="5" max="5" width="21.5703125" bestFit="1" customWidth="1"/>
    <col min="7" max="7" width="18.5703125" bestFit="1" customWidth="1"/>
    <col min="8" max="8" width="21.5703125" bestFit="1" customWidth="1"/>
  </cols>
  <sheetData>
    <row r="3" spans="4:8" x14ac:dyDescent="0.25">
      <c r="D3" s="43" t="s">
        <v>16</v>
      </c>
      <c r="E3" s="43" t="s">
        <v>17</v>
      </c>
      <c r="F3" s="43"/>
      <c r="G3" s="43" t="s">
        <v>16</v>
      </c>
      <c r="H3" s="43" t="s">
        <v>17</v>
      </c>
    </row>
    <row r="4" spans="4:8" x14ac:dyDescent="0.25">
      <c r="D4" t="s">
        <v>18</v>
      </c>
      <c r="E4" s="148">
        <v>28992</v>
      </c>
      <c r="G4" t="s">
        <v>18</v>
      </c>
      <c r="H4" s="148">
        <v>39244</v>
      </c>
    </row>
    <row r="5" spans="4:8" x14ac:dyDescent="0.25">
      <c r="D5" t="s">
        <v>19</v>
      </c>
      <c r="E5" s="148">
        <v>20096</v>
      </c>
      <c r="G5" t="s">
        <v>19</v>
      </c>
      <c r="H5" s="148">
        <v>20096</v>
      </c>
    </row>
    <row r="6" spans="4:8" x14ac:dyDescent="0.25">
      <c r="D6" t="s">
        <v>20</v>
      </c>
      <c r="E6" s="148">
        <v>12229</v>
      </c>
      <c r="G6" t="s">
        <v>20</v>
      </c>
      <c r="H6" s="148">
        <v>12229</v>
      </c>
    </row>
    <row r="7" spans="4:8" x14ac:dyDescent="0.25">
      <c r="D7" t="s">
        <v>4</v>
      </c>
      <c r="E7" s="148">
        <v>8632</v>
      </c>
      <c r="G7" t="s">
        <v>4</v>
      </c>
      <c r="H7" s="148">
        <v>8632</v>
      </c>
    </row>
    <row r="8" spans="4:8" x14ac:dyDescent="0.25">
      <c r="D8" t="s">
        <v>21</v>
      </c>
      <c r="E8" s="148">
        <v>3477</v>
      </c>
      <c r="G8" t="s">
        <v>21</v>
      </c>
      <c r="H8" s="148">
        <v>3477</v>
      </c>
    </row>
    <row r="9" spans="4:8" x14ac:dyDescent="0.25">
      <c r="D9" t="s">
        <v>8</v>
      </c>
      <c r="E9" s="148">
        <f>SUM(E4:E8)</f>
        <v>73426</v>
      </c>
      <c r="G9" t="s">
        <v>8</v>
      </c>
      <c r="H9" s="148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815E-35AF-4975-8F15-65C00B830D42}">
  <dimension ref="A5:K125"/>
  <sheetViews>
    <sheetView showGridLines="0" zoomScale="72" zoomScaleNormal="100" workbookViewId="0">
      <selection activeCell="D13" sqref="D13"/>
    </sheetView>
  </sheetViews>
  <sheetFormatPr baseColWidth="10" defaultColWidth="9.140625" defaultRowHeight="15.75" x14ac:dyDescent="0.25"/>
  <cols>
    <col min="1" max="1" width="21.7109375" style="67" bestFit="1" customWidth="1"/>
    <col min="2" max="2" width="14.140625" style="67" customWidth="1"/>
    <col min="3" max="3" width="13.5703125" style="67" customWidth="1"/>
    <col min="4" max="4" width="19" style="67" customWidth="1"/>
    <col min="5" max="5" width="15.42578125" style="67" bestFit="1" customWidth="1"/>
    <col min="6" max="6" width="11.140625" style="67" bestFit="1" customWidth="1"/>
    <col min="7" max="7" width="11.140625" style="204" customWidth="1"/>
    <col min="8" max="9" width="15.5703125" style="67" customWidth="1"/>
    <col min="10" max="10" width="14.7109375" style="67" customWidth="1"/>
    <col min="11" max="11" width="12.140625" style="67" customWidth="1"/>
    <col min="12" max="16384" width="9.140625" style="67"/>
  </cols>
  <sheetData>
    <row r="5" spans="1:11" ht="30" customHeight="1" x14ac:dyDescent="0.25">
      <c r="A5" s="316" t="s">
        <v>45</v>
      </c>
      <c r="B5" s="316"/>
      <c r="C5" s="316"/>
      <c r="D5" s="316"/>
      <c r="E5" s="316"/>
      <c r="F5" s="316"/>
      <c r="G5" s="316"/>
      <c r="H5" s="316"/>
      <c r="I5" s="316"/>
      <c r="J5" s="316"/>
      <c r="K5" s="317"/>
    </row>
    <row r="6" spans="1:11" s="93" customFormat="1" ht="30" customHeight="1" x14ac:dyDescent="0.25">
      <c r="A6" s="259" t="s">
        <v>0</v>
      </c>
      <c r="B6" s="259" t="s">
        <v>46</v>
      </c>
      <c r="C6" s="259" t="s">
        <v>1</v>
      </c>
      <c r="D6" s="259" t="s">
        <v>19</v>
      </c>
      <c r="E6" s="259" t="s">
        <v>3</v>
      </c>
      <c r="F6" s="259" t="s">
        <v>4</v>
      </c>
      <c r="G6" s="259" t="s">
        <v>47</v>
      </c>
      <c r="H6" s="259" t="s">
        <v>7</v>
      </c>
      <c r="I6" s="259" t="s">
        <v>209</v>
      </c>
      <c r="J6" s="259" t="s">
        <v>48</v>
      </c>
      <c r="K6" s="259" t="s">
        <v>49</v>
      </c>
    </row>
    <row r="7" spans="1:11" x14ac:dyDescent="0.25">
      <c r="A7" s="94">
        <v>44197</v>
      </c>
      <c r="B7" s="95" t="s">
        <v>50</v>
      </c>
      <c r="C7" s="96">
        <v>0.71</v>
      </c>
      <c r="D7" s="96">
        <v>0.67</v>
      </c>
      <c r="E7" s="96">
        <v>0.79</v>
      </c>
      <c r="F7" s="96">
        <v>0.7</v>
      </c>
      <c r="G7" s="111" t="s">
        <v>9</v>
      </c>
      <c r="H7" s="111" t="s">
        <v>9</v>
      </c>
      <c r="I7" s="111" t="s">
        <v>9</v>
      </c>
      <c r="J7" s="96">
        <v>0.71</v>
      </c>
      <c r="K7" s="97">
        <v>0.8</v>
      </c>
    </row>
    <row r="8" spans="1:11" x14ac:dyDescent="0.25">
      <c r="A8" s="94">
        <v>44197</v>
      </c>
      <c r="B8" s="95" t="s">
        <v>51</v>
      </c>
      <c r="C8" s="96">
        <v>0.79</v>
      </c>
      <c r="D8" s="96">
        <v>0.72</v>
      </c>
      <c r="E8" s="96">
        <v>0.76</v>
      </c>
      <c r="F8" s="96">
        <v>0.87</v>
      </c>
      <c r="G8" s="111" t="s">
        <v>9</v>
      </c>
      <c r="H8" s="111" t="s">
        <v>9</v>
      </c>
      <c r="I8" s="111" t="s">
        <v>9</v>
      </c>
      <c r="J8" s="96">
        <v>0.76</v>
      </c>
      <c r="K8" s="97">
        <v>0.7</v>
      </c>
    </row>
    <row r="9" spans="1:11" x14ac:dyDescent="0.25">
      <c r="A9" s="94">
        <v>44228</v>
      </c>
      <c r="B9" s="95" t="s">
        <v>50</v>
      </c>
      <c r="C9" s="96">
        <v>0.78</v>
      </c>
      <c r="D9" s="96">
        <v>0.84</v>
      </c>
      <c r="E9" s="96">
        <v>0.89</v>
      </c>
      <c r="F9" s="96">
        <v>0.9</v>
      </c>
      <c r="G9" s="111" t="s">
        <v>9</v>
      </c>
      <c r="H9" s="96">
        <v>0.83</v>
      </c>
      <c r="I9" s="111" t="s">
        <v>9</v>
      </c>
      <c r="J9" s="96">
        <v>0.86</v>
      </c>
      <c r="K9" s="97">
        <v>0.8</v>
      </c>
    </row>
    <row r="10" spans="1:11" x14ac:dyDescent="0.25">
      <c r="A10" s="94">
        <v>44228</v>
      </c>
      <c r="B10" s="95" t="s">
        <v>51</v>
      </c>
      <c r="C10" s="96">
        <v>0.77</v>
      </c>
      <c r="D10" s="96">
        <v>0.78</v>
      </c>
      <c r="E10" s="96">
        <v>0.86</v>
      </c>
      <c r="F10" s="96">
        <v>0.89</v>
      </c>
      <c r="G10" s="111" t="s">
        <v>9</v>
      </c>
      <c r="H10" s="96">
        <v>0.81</v>
      </c>
      <c r="I10" s="111" t="s">
        <v>9</v>
      </c>
      <c r="J10" s="96">
        <v>0.83</v>
      </c>
      <c r="K10" s="97">
        <v>0.7</v>
      </c>
    </row>
    <row r="11" spans="1:11" x14ac:dyDescent="0.25">
      <c r="A11" s="94">
        <v>44256</v>
      </c>
      <c r="B11" s="95" t="s">
        <v>50</v>
      </c>
      <c r="C11" s="96">
        <v>0.86</v>
      </c>
      <c r="D11" s="96">
        <v>0.85</v>
      </c>
      <c r="E11" s="96">
        <v>0.9</v>
      </c>
      <c r="F11" s="96">
        <v>0.92</v>
      </c>
      <c r="G11" s="111" t="s">
        <v>9</v>
      </c>
      <c r="H11" s="96">
        <v>0.97</v>
      </c>
      <c r="I11" s="111" t="s">
        <v>9</v>
      </c>
      <c r="J11" s="96">
        <v>0.9</v>
      </c>
      <c r="K11" s="97">
        <v>0.8</v>
      </c>
    </row>
    <row r="12" spans="1:11" x14ac:dyDescent="0.25">
      <c r="A12" s="94">
        <v>44256</v>
      </c>
      <c r="B12" s="95" t="s">
        <v>51</v>
      </c>
      <c r="C12" s="96">
        <v>0.88</v>
      </c>
      <c r="D12" s="96">
        <v>0.86</v>
      </c>
      <c r="E12" s="96">
        <v>0.9</v>
      </c>
      <c r="F12" s="96">
        <v>0.94</v>
      </c>
      <c r="G12" s="111" t="s">
        <v>9</v>
      </c>
      <c r="H12" s="96">
        <v>0.92</v>
      </c>
      <c r="I12" s="111" t="s">
        <v>9</v>
      </c>
      <c r="J12" s="96">
        <v>0.9</v>
      </c>
      <c r="K12" s="97">
        <v>0.7</v>
      </c>
    </row>
    <row r="13" spans="1:11" x14ac:dyDescent="0.25">
      <c r="A13" s="94">
        <v>44287</v>
      </c>
      <c r="B13" s="95" t="s">
        <v>50</v>
      </c>
      <c r="C13" s="96">
        <v>0.78</v>
      </c>
      <c r="D13" s="96">
        <v>0.87</v>
      </c>
      <c r="E13" s="96">
        <v>0.91</v>
      </c>
      <c r="F13" s="96">
        <v>0.75</v>
      </c>
      <c r="G13" s="111" t="s">
        <v>9</v>
      </c>
      <c r="H13" s="96">
        <v>0.97</v>
      </c>
      <c r="I13" s="111" t="s">
        <v>9</v>
      </c>
      <c r="J13" s="96">
        <v>0.91</v>
      </c>
      <c r="K13" s="97">
        <v>0.8</v>
      </c>
    </row>
    <row r="14" spans="1:11" x14ac:dyDescent="0.25">
      <c r="A14" s="94">
        <v>44287</v>
      </c>
      <c r="B14" s="95" t="s">
        <v>51</v>
      </c>
      <c r="C14" s="96">
        <v>0.82</v>
      </c>
      <c r="D14" s="96">
        <v>0.83</v>
      </c>
      <c r="E14" s="96">
        <v>0.83</v>
      </c>
      <c r="F14" s="96">
        <v>0.7</v>
      </c>
      <c r="G14" s="111" t="s">
        <v>9</v>
      </c>
      <c r="H14" s="96">
        <v>0.89</v>
      </c>
      <c r="I14" s="111" t="s">
        <v>9</v>
      </c>
      <c r="J14" s="96">
        <v>0.83</v>
      </c>
      <c r="K14" s="97">
        <v>0.7</v>
      </c>
    </row>
    <row r="15" spans="1:11" x14ac:dyDescent="0.25">
      <c r="A15" s="94">
        <v>44317</v>
      </c>
      <c r="B15" s="95" t="s">
        <v>50</v>
      </c>
      <c r="C15" s="96">
        <v>0.88</v>
      </c>
      <c r="D15" s="96">
        <v>0.82</v>
      </c>
      <c r="E15" s="96">
        <v>0.9</v>
      </c>
      <c r="F15" s="96">
        <v>0.81</v>
      </c>
      <c r="G15" s="111" t="s">
        <v>9</v>
      </c>
      <c r="H15" s="96">
        <v>0.92</v>
      </c>
      <c r="I15" s="111" t="s">
        <v>9</v>
      </c>
      <c r="J15" s="96">
        <v>0.9</v>
      </c>
      <c r="K15" s="97">
        <v>0.8</v>
      </c>
    </row>
    <row r="16" spans="1:11" x14ac:dyDescent="0.25">
      <c r="A16" s="94">
        <v>44317</v>
      </c>
      <c r="B16" s="95" t="s">
        <v>51</v>
      </c>
      <c r="C16" s="96">
        <v>0.9</v>
      </c>
      <c r="D16" s="96">
        <v>0.82</v>
      </c>
      <c r="E16" s="96">
        <v>0.83</v>
      </c>
      <c r="F16" s="96">
        <v>0.76</v>
      </c>
      <c r="G16" s="111" t="s">
        <v>9</v>
      </c>
      <c r="H16" s="96">
        <v>0.91</v>
      </c>
      <c r="I16" s="111" t="s">
        <v>9</v>
      </c>
      <c r="J16" s="96">
        <v>0.83</v>
      </c>
      <c r="K16" s="97">
        <v>0.7</v>
      </c>
    </row>
    <row r="17" spans="1:11" x14ac:dyDescent="0.25">
      <c r="A17" s="94">
        <v>44348</v>
      </c>
      <c r="B17" s="95" t="s">
        <v>50</v>
      </c>
      <c r="C17" s="96">
        <v>0.86</v>
      </c>
      <c r="D17" s="96">
        <v>0.83</v>
      </c>
      <c r="E17" s="96">
        <v>0.92</v>
      </c>
      <c r="F17" s="96">
        <v>0.82</v>
      </c>
      <c r="G17" s="111" t="s">
        <v>9</v>
      </c>
      <c r="H17" s="96">
        <v>0.93</v>
      </c>
      <c r="I17" s="111" t="s">
        <v>9</v>
      </c>
      <c r="J17" s="96">
        <v>0.91</v>
      </c>
      <c r="K17" s="97">
        <v>0.8</v>
      </c>
    </row>
    <row r="18" spans="1:11" x14ac:dyDescent="0.25">
      <c r="A18" s="94">
        <v>44348</v>
      </c>
      <c r="B18" s="98" t="s">
        <v>51</v>
      </c>
      <c r="C18" s="99">
        <v>0.86</v>
      </c>
      <c r="D18" s="99">
        <v>0.84</v>
      </c>
      <c r="E18" s="99">
        <v>0.84</v>
      </c>
      <c r="F18" s="99">
        <v>0.75</v>
      </c>
      <c r="G18" s="111" t="s">
        <v>9</v>
      </c>
      <c r="H18" s="99">
        <v>0.99</v>
      </c>
      <c r="I18" s="111" t="s">
        <v>9</v>
      </c>
      <c r="J18" s="99">
        <v>0.85</v>
      </c>
      <c r="K18" s="97">
        <v>0.7</v>
      </c>
    </row>
    <row r="19" spans="1:11" x14ac:dyDescent="0.25">
      <c r="A19" s="100" t="s">
        <v>52</v>
      </c>
      <c r="B19" s="95" t="s">
        <v>50</v>
      </c>
      <c r="C19" s="101">
        <v>0.83</v>
      </c>
      <c r="D19" s="101">
        <v>0.83</v>
      </c>
      <c r="E19" s="101">
        <v>0.95</v>
      </c>
      <c r="F19" s="101">
        <v>0.73</v>
      </c>
      <c r="G19" s="111" t="s">
        <v>9</v>
      </c>
      <c r="H19" s="101">
        <v>0.99</v>
      </c>
      <c r="I19" s="111" t="s">
        <v>9</v>
      </c>
      <c r="J19" s="101">
        <v>0.92</v>
      </c>
      <c r="K19" s="102">
        <v>0.8</v>
      </c>
    </row>
    <row r="20" spans="1:11" x14ac:dyDescent="0.25">
      <c r="A20" s="100">
        <v>44378</v>
      </c>
      <c r="B20" s="98" t="s">
        <v>51</v>
      </c>
      <c r="C20" s="101">
        <v>0.87</v>
      </c>
      <c r="D20" s="101">
        <v>0.85</v>
      </c>
      <c r="E20" s="101">
        <v>0.84</v>
      </c>
      <c r="F20" s="101">
        <v>0.8</v>
      </c>
      <c r="G20" s="111" t="s">
        <v>9</v>
      </c>
      <c r="H20" s="101">
        <v>0.98</v>
      </c>
      <c r="I20" s="111" t="s">
        <v>9</v>
      </c>
      <c r="J20" s="101">
        <v>0.84</v>
      </c>
      <c r="K20" s="102">
        <v>0.7</v>
      </c>
    </row>
    <row r="21" spans="1:11" x14ac:dyDescent="0.25">
      <c r="A21" s="100">
        <v>44409</v>
      </c>
      <c r="B21" s="95" t="s">
        <v>50</v>
      </c>
      <c r="C21" s="101">
        <v>0.8</v>
      </c>
      <c r="D21" s="101">
        <v>0.79</v>
      </c>
      <c r="E21" s="101">
        <v>0.96</v>
      </c>
      <c r="F21" s="101">
        <v>0.8</v>
      </c>
      <c r="G21" s="111" t="s">
        <v>9</v>
      </c>
      <c r="H21" s="101">
        <v>0.96</v>
      </c>
      <c r="I21" s="111" t="s">
        <v>9</v>
      </c>
      <c r="J21" s="101">
        <v>0.93</v>
      </c>
      <c r="K21" s="102">
        <v>0.8</v>
      </c>
    </row>
    <row r="22" spans="1:11" x14ac:dyDescent="0.25">
      <c r="A22" s="100">
        <v>44409</v>
      </c>
      <c r="B22" s="98" t="s">
        <v>51</v>
      </c>
      <c r="C22" s="101">
        <v>0.79</v>
      </c>
      <c r="D22" s="101">
        <v>0.81</v>
      </c>
      <c r="E22" s="101">
        <v>0.84</v>
      </c>
      <c r="F22" s="101">
        <v>0.86</v>
      </c>
      <c r="G22" s="111" t="s">
        <v>9</v>
      </c>
      <c r="H22" s="101">
        <v>0.94</v>
      </c>
      <c r="I22" s="111" t="s">
        <v>9</v>
      </c>
      <c r="J22" s="101">
        <v>0.84</v>
      </c>
      <c r="K22" s="102">
        <v>0.7</v>
      </c>
    </row>
    <row r="23" spans="1:11" x14ac:dyDescent="0.25">
      <c r="A23" s="100">
        <v>44440</v>
      </c>
      <c r="B23" s="95" t="s">
        <v>50</v>
      </c>
      <c r="C23" s="101">
        <v>0.86</v>
      </c>
      <c r="D23" s="101">
        <v>0.85</v>
      </c>
      <c r="E23" s="101">
        <v>0.95</v>
      </c>
      <c r="F23" s="101">
        <v>0.82</v>
      </c>
      <c r="G23" s="111" t="s">
        <v>9</v>
      </c>
      <c r="H23" s="101">
        <v>1</v>
      </c>
      <c r="I23" s="111" t="s">
        <v>9</v>
      </c>
      <c r="J23" s="101">
        <v>0.93</v>
      </c>
      <c r="K23" s="102">
        <v>0.8</v>
      </c>
    </row>
    <row r="24" spans="1:11" x14ac:dyDescent="0.25">
      <c r="A24" s="100">
        <v>44440</v>
      </c>
      <c r="B24" s="98" t="s">
        <v>51</v>
      </c>
      <c r="C24" s="101">
        <v>0.89</v>
      </c>
      <c r="D24" s="101">
        <v>0.86</v>
      </c>
      <c r="E24" s="101">
        <v>0.84</v>
      </c>
      <c r="F24" s="101">
        <v>0.84</v>
      </c>
      <c r="G24" s="111" t="s">
        <v>9</v>
      </c>
      <c r="H24" s="101">
        <v>1</v>
      </c>
      <c r="I24" s="111" t="s">
        <v>9</v>
      </c>
      <c r="J24" s="101">
        <v>0.84</v>
      </c>
      <c r="K24" s="102">
        <v>0.7</v>
      </c>
    </row>
    <row r="25" spans="1:11" x14ac:dyDescent="0.25">
      <c r="A25" s="100">
        <v>44470</v>
      </c>
      <c r="B25" s="95" t="s">
        <v>50</v>
      </c>
      <c r="C25" s="101">
        <v>0.88</v>
      </c>
      <c r="D25" s="101">
        <v>0.78</v>
      </c>
      <c r="E25" s="101">
        <v>0.96</v>
      </c>
      <c r="F25" s="101">
        <v>0.71</v>
      </c>
      <c r="G25" s="111" t="s">
        <v>9</v>
      </c>
      <c r="H25" s="101">
        <v>0.95</v>
      </c>
      <c r="I25" s="111" t="s">
        <v>9</v>
      </c>
      <c r="J25" s="101">
        <v>0.89</v>
      </c>
      <c r="K25" s="102">
        <v>0.8</v>
      </c>
    </row>
    <row r="26" spans="1:11" x14ac:dyDescent="0.25">
      <c r="A26" s="100">
        <v>44471</v>
      </c>
      <c r="B26" s="98" t="s">
        <v>51</v>
      </c>
      <c r="C26" s="103">
        <v>0.88</v>
      </c>
      <c r="D26" s="103">
        <v>0.75</v>
      </c>
      <c r="E26" s="103">
        <v>0.84</v>
      </c>
      <c r="F26" s="103">
        <v>0.7</v>
      </c>
      <c r="G26" s="111" t="s">
        <v>9</v>
      </c>
      <c r="H26" s="103">
        <v>0.95</v>
      </c>
      <c r="I26" s="111" t="s">
        <v>9</v>
      </c>
      <c r="J26" s="103">
        <v>0.81</v>
      </c>
      <c r="K26" s="104">
        <v>0.7</v>
      </c>
    </row>
    <row r="27" spans="1:11" x14ac:dyDescent="0.25">
      <c r="A27" s="100">
        <v>44501</v>
      </c>
      <c r="B27" s="95" t="s">
        <v>50</v>
      </c>
      <c r="C27" s="101">
        <v>0.83</v>
      </c>
      <c r="D27" s="101">
        <v>0.75</v>
      </c>
      <c r="E27" s="101">
        <v>0.95</v>
      </c>
      <c r="F27" s="101">
        <v>0.72</v>
      </c>
      <c r="G27" s="111" t="s">
        <v>9</v>
      </c>
      <c r="H27" s="101">
        <v>1</v>
      </c>
      <c r="I27" s="111" t="s">
        <v>9</v>
      </c>
      <c r="J27" s="101">
        <v>0.88</v>
      </c>
      <c r="K27" s="102">
        <v>0.8</v>
      </c>
    </row>
    <row r="28" spans="1:11" x14ac:dyDescent="0.25">
      <c r="A28" s="100">
        <v>44502</v>
      </c>
      <c r="B28" s="98" t="s">
        <v>51</v>
      </c>
      <c r="C28" s="103">
        <v>0.81</v>
      </c>
      <c r="D28" s="103">
        <v>0.73</v>
      </c>
      <c r="E28" s="103">
        <v>0.84</v>
      </c>
      <c r="F28" s="103">
        <v>0.7</v>
      </c>
      <c r="G28" s="111" t="s">
        <v>9</v>
      </c>
      <c r="H28" s="103">
        <v>1</v>
      </c>
      <c r="I28" s="111" t="s">
        <v>9</v>
      </c>
      <c r="J28" s="103">
        <v>0.8</v>
      </c>
      <c r="K28" s="104">
        <v>0.7</v>
      </c>
    </row>
    <row r="29" spans="1:11" x14ac:dyDescent="0.25">
      <c r="A29" s="100">
        <v>44531</v>
      </c>
      <c r="B29" s="95" t="s">
        <v>50</v>
      </c>
      <c r="C29" s="101">
        <v>0.82</v>
      </c>
      <c r="D29" s="101">
        <v>0.74</v>
      </c>
      <c r="E29" s="101">
        <v>0.96</v>
      </c>
      <c r="F29" s="101">
        <v>0.64</v>
      </c>
      <c r="G29" s="111" t="s">
        <v>9</v>
      </c>
      <c r="H29" s="101">
        <v>0.92</v>
      </c>
      <c r="I29" s="111" t="s">
        <v>9</v>
      </c>
      <c r="J29" s="101">
        <v>0.87</v>
      </c>
      <c r="K29" s="102">
        <v>0.8</v>
      </c>
    </row>
    <row r="30" spans="1:11" x14ac:dyDescent="0.25">
      <c r="A30" s="100">
        <v>44532</v>
      </c>
      <c r="B30" s="98" t="s">
        <v>51</v>
      </c>
      <c r="C30" s="103">
        <v>0.87</v>
      </c>
      <c r="D30" s="103">
        <v>0.75</v>
      </c>
      <c r="E30" s="103">
        <v>0.82</v>
      </c>
      <c r="F30" s="103">
        <v>0.6</v>
      </c>
      <c r="G30" s="111" t="s">
        <v>9</v>
      </c>
      <c r="H30" s="103">
        <v>1</v>
      </c>
      <c r="I30" s="111" t="s">
        <v>9</v>
      </c>
      <c r="J30" s="103">
        <v>0.78</v>
      </c>
      <c r="K30" s="104">
        <v>0.7</v>
      </c>
    </row>
    <row r="31" spans="1:11" x14ac:dyDescent="0.25">
      <c r="A31" s="94">
        <v>44562</v>
      </c>
      <c r="B31" s="105" t="s">
        <v>50</v>
      </c>
      <c r="C31" s="96">
        <v>0.88</v>
      </c>
      <c r="D31" s="96">
        <v>0.79</v>
      </c>
      <c r="E31" s="96">
        <v>0.95</v>
      </c>
      <c r="F31" s="96">
        <v>0.84</v>
      </c>
      <c r="G31" s="111" t="s">
        <v>9</v>
      </c>
      <c r="H31" s="96">
        <v>0.92</v>
      </c>
      <c r="I31" s="111" t="s">
        <v>9</v>
      </c>
      <c r="J31" s="96">
        <v>0.92</v>
      </c>
      <c r="K31" s="102">
        <v>0.8</v>
      </c>
    </row>
    <row r="32" spans="1:11" x14ac:dyDescent="0.25">
      <c r="A32" s="106">
        <v>44562</v>
      </c>
      <c r="B32" s="107" t="s">
        <v>51</v>
      </c>
      <c r="C32" s="99">
        <v>0.86</v>
      </c>
      <c r="D32" s="99">
        <v>0.78</v>
      </c>
      <c r="E32" s="99">
        <v>0.81</v>
      </c>
      <c r="F32" s="99">
        <v>0.8</v>
      </c>
      <c r="G32" s="111" t="s">
        <v>9</v>
      </c>
      <c r="H32" s="99">
        <v>0.82</v>
      </c>
      <c r="I32" s="111" t="s">
        <v>9</v>
      </c>
      <c r="J32" s="99">
        <v>0.82</v>
      </c>
      <c r="K32" s="104">
        <v>0.7</v>
      </c>
    </row>
    <row r="33" spans="1:11" x14ac:dyDescent="0.25">
      <c r="A33" s="94">
        <v>44593</v>
      </c>
      <c r="B33" s="105" t="s">
        <v>50</v>
      </c>
      <c r="C33" s="96">
        <v>0.85</v>
      </c>
      <c r="D33" s="96">
        <v>0.86</v>
      </c>
      <c r="E33" s="96">
        <v>0.95</v>
      </c>
      <c r="F33" s="96">
        <v>0.78</v>
      </c>
      <c r="G33" s="111" t="s">
        <v>9</v>
      </c>
      <c r="H33" s="96">
        <v>0.92</v>
      </c>
      <c r="I33" s="111" t="s">
        <v>9</v>
      </c>
      <c r="J33" s="96">
        <v>0.92</v>
      </c>
      <c r="K33" s="102">
        <v>0.8</v>
      </c>
    </row>
    <row r="34" spans="1:11" x14ac:dyDescent="0.25">
      <c r="A34" s="106">
        <v>44593</v>
      </c>
      <c r="B34" s="107" t="s">
        <v>51</v>
      </c>
      <c r="C34" s="99">
        <v>0.86</v>
      </c>
      <c r="D34" s="99">
        <v>0.86</v>
      </c>
      <c r="E34" s="99">
        <v>0.8</v>
      </c>
      <c r="F34" s="99">
        <v>0.82</v>
      </c>
      <c r="G34" s="111" t="s">
        <v>9</v>
      </c>
      <c r="H34" s="99">
        <v>0.83</v>
      </c>
      <c r="I34" s="111" t="s">
        <v>9</v>
      </c>
      <c r="J34" s="99">
        <v>0.82</v>
      </c>
      <c r="K34" s="104">
        <v>0.7</v>
      </c>
    </row>
    <row r="35" spans="1:11" x14ac:dyDescent="0.25">
      <c r="A35" s="94">
        <v>44621</v>
      </c>
      <c r="B35" s="105" t="s">
        <v>50</v>
      </c>
      <c r="C35" s="96">
        <v>0.88</v>
      </c>
      <c r="D35" s="96">
        <v>0.79</v>
      </c>
      <c r="E35" s="96">
        <v>0.96</v>
      </c>
      <c r="F35" s="96">
        <v>0.88</v>
      </c>
      <c r="G35" s="111" t="s">
        <v>9</v>
      </c>
      <c r="H35" s="96">
        <v>1</v>
      </c>
      <c r="I35" s="111" t="s">
        <v>9</v>
      </c>
      <c r="J35" s="96">
        <v>0.94</v>
      </c>
      <c r="K35" s="102">
        <v>0.8</v>
      </c>
    </row>
    <row r="36" spans="1:11" x14ac:dyDescent="0.25">
      <c r="A36" s="106">
        <v>44621</v>
      </c>
      <c r="B36" s="107" t="s">
        <v>51</v>
      </c>
      <c r="C36" s="99">
        <v>0.91</v>
      </c>
      <c r="D36" s="99">
        <v>0.87</v>
      </c>
      <c r="E36" s="99">
        <v>0.83</v>
      </c>
      <c r="F36" s="99">
        <v>0.88</v>
      </c>
      <c r="G36" s="111" t="s">
        <v>9</v>
      </c>
      <c r="H36" s="99">
        <v>1</v>
      </c>
      <c r="I36" s="111" t="s">
        <v>9</v>
      </c>
      <c r="J36" s="99">
        <v>0.85</v>
      </c>
      <c r="K36" s="104">
        <v>0.7</v>
      </c>
    </row>
    <row r="37" spans="1:11" x14ac:dyDescent="0.25">
      <c r="A37" s="292" t="s">
        <v>53</v>
      </c>
      <c r="B37" s="293" t="s">
        <v>50</v>
      </c>
      <c r="C37" s="294">
        <v>0.88</v>
      </c>
      <c r="D37" s="294">
        <v>0.79</v>
      </c>
      <c r="E37" s="294">
        <v>0.96</v>
      </c>
      <c r="F37" s="294">
        <v>0.83</v>
      </c>
      <c r="G37" s="295" t="s">
        <v>9</v>
      </c>
      <c r="H37" s="294">
        <v>0.93</v>
      </c>
      <c r="I37" s="295" t="s">
        <v>9</v>
      </c>
      <c r="J37" s="294">
        <v>0.92</v>
      </c>
      <c r="K37" s="294">
        <v>0.8</v>
      </c>
    </row>
    <row r="38" spans="1:11" x14ac:dyDescent="0.25">
      <c r="A38" s="292" t="s">
        <v>53</v>
      </c>
      <c r="B38" s="296" t="s">
        <v>51</v>
      </c>
      <c r="C38" s="297">
        <v>0.88</v>
      </c>
      <c r="D38" s="297">
        <v>0.81</v>
      </c>
      <c r="E38" s="297">
        <v>0.81</v>
      </c>
      <c r="F38" s="297">
        <v>0.84</v>
      </c>
      <c r="G38" s="298" t="s">
        <v>9</v>
      </c>
      <c r="H38" s="297">
        <v>0.86</v>
      </c>
      <c r="I38" s="298" t="s">
        <v>9</v>
      </c>
      <c r="J38" s="297">
        <v>0.82</v>
      </c>
      <c r="K38" s="297">
        <v>0.7</v>
      </c>
    </row>
    <row r="39" spans="1:11" x14ac:dyDescent="0.25">
      <c r="A39" s="106">
        <v>44652</v>
      </c>
      <c r="B39" s="105" t="s">
        <v>50</v>
      </c>
      <c r="C39" s="99">
        <v>0.9</v>
      </c>
      <c r="D39" s="99">
        <v>0.87</v>
      </c>
      <c r="E39" s="99">
        <v>0.96924829157175396</v>
      </c>
      <c r="F39" s="99">
        <v>0.85329999999999995</v>
      </c>
      <c r="G39" s="147" t="s">
        <v>9</v>
      </c>
      <c r="H39" s="99">
        <v>1</v>
      </c>
      <c r="I39" s="147" t="s">
        <v>9</v>
      </c>
      <c r="J39" s="99">
        <v>0.95</v>
      </c>
      <c r="K39" s="108">
        <v>0.8</v>
      </c>
    </row>
    <row r="40" spans="1:11" x14ac:dyDescent="0.25">
      <c r="A40" s="106">
        <v>44652</v>
      </c>
      <c r="B40" s="107" t="s">
        <v>51</v>
      </c>
      <c r="C40" s="99">
        <v>0.89800000000000002</v>
      </c>
      <c r="D40" s="99">
        <v>0.90480000000000005</v>
      </c>
      <c r="E40" s="99">
        <v>0.82750000000000001</v>
      </c>
      <c r="F40" s="99">
        <v>0.89329999999999998</v>
      </c>
      <c r="G40" s="147" t="s">
        <v>9</v>
      </c>
      <c r="H40" s="99">
        <v>1</v>
      </c>
      <c r="I40" s="147" t="s">
        <v>9</v>
      </c>
      <c r="J40" s="99">
        <v>0.85</v>
      </c>
      <c r="K40" s="97">
        <v>0.7</v>
      </c>
    </row>
    <row r="41" spans="1:11" x14ac:dyDescent="0.25">
      <c r="A41" s="106">
        <v>44682</v>
      </c>
      <c r="B41" s="105" t="s">
        <v>50</v>
      </c>
      <c r="C41" s="99">
        <v>0.9</v>
      </c>
      <c r="D41" s="99">
        <v>0.84750000000000003</v>
      </c>
      <c r="E41" s="99">
        <v>0.9516</v>
      </c>
      <c r="F41" s="99">
        <v>0.86839999999999995</v>
      </c>
      <c r="G41" s="147" t="s">
        <v>9</v>
      </c>
      <c r="H41" s="99">
        <v>1</v>
      </c>
      <c r="I41" s="147" t="s">
        <v>9</v>
      </c>
      <c r="J41" s="99">
        <v>0.93210000000000004</v>
      </c>
      <c r="K41" s="108">
        <v>0.8</v>
      </c>
    </row>
    <row r="42" spans="1:11" x14ac:dyDescent="0.25">
      <c r="A42" s="106">
        <v>44682</v>
      </c>
      <c r="B42" s="107" t="s">
        <v>51</v>
      </c>
      <c r="C42" s="99">
        <v>0.93</v>
      </c>
      <c r="D42" s="99">
        <v>0.85</v>
      </c>
      <c r="E42" s="99">
        <v>0.82030000000000003</v>
      </c>
      <c r="F42" s="99">
        <v>0.88160000000000005</v>
      </c>
      <c r="G42" s="147" t="s">
        <v>9</v>
      </c>
      <c r="H42" s="99">
        <v>1</v>
      </c>
      <c r="I42" s="147" t="s">
        <v>9</v>
      </c>
      <c r="J42" s="99">
        <v>0.83450000000000002</v>
      </c>
      <c r="K42" s="97">
        <v>0.7</v>
      </c>
    </row>
    <row r="43" spans="1:11" x14ac:dyDescent="0.25">
      <c r="A43" s="106">
        <v>44713</v>
      </c>
      <c r="B43" s="105" t="s">
        <v>50</v>
      </c>
      <c r="C43" s="99">
        <v>0.86</v>
      </c>
      <c r="D43" s="99">
        <v>0.78159999999999996</v>
      </c>
      <c r="E43" s="99">
        <v>0.94910000000000005</v>
      </c>
      <c r="F43" s="99">
        <v>0.82630000000000003</v>
      </c>
      <c r="G43" s="147" t="s">
        <v>9</v>
      </c>
      <c r="H43" s="99">
        <v>1</v>
      </c>
      <c r="I43" s="147" t="s">
        <v>9</v>
      </c>
      <c r="J43" s="99">
        <v>0.91439999999999999</v>
      </c>
      <c r="K43" s="108">
        <v>0.8</v>
      </c>
    </row>
    <row r="44" spans="1:11" x14ac:dyDescent="0.25">
      <c r="A44" s="106">
        <v>44713</v>
      </c>
      <c r="B44" s="107" t="s">
        <v>51</v>
      </c>
      <c r="C44" s="99">
        <v>0.84060000000000001</v>
      </c>
      <c r="D44" s="99">
        <v>0.84950000000000003</v>
      </c>
      <c r="E44" s="99">
        <v>0.8337</v>
      </c>
      <c r="F44" s="99">
        <v>0.84209999999999996</v>
      </c>
      <c r="G44" s="147" t="s">
        <v>9</v>
      </c>
      <c r="H44" s="99">
        <v>1</v>
      </c>
      <c r="I44" s="147" t="s">
        <v>9</v>
      </c>
      <c r="J44" s="99">
        <v>0.83720000000000006</v>
      </c>
      <c r="K44" s="97">
        <v>0.7</v>
      </c>
    </row>
    <row r="45" spans="1:11" x14ac:dyDescent="0.25">
      <c r="A45" s="299" t="s">
        <v>54</v>
      </c>
      <c r="B45" s="293" t="s">
        <v>50</v>
      </c>
      <c r="C45" s="300">
        <v>0.88419999999999999</v>
      </c>
      <c r="D45" s="300">
        <v>0.81930000000000003</v>
      </c>
      <c r="E45" s="300">
        <v>0.95489999999999997</v>
      </c>
      <c r="F45" s="300">
        <v>0.83299999999999996</v>
      </c>
      <c r="G45" s="301" t="s">
        <v>9</v>
      </c>
      <c r="H45" s="300">
        <v>1</v>
      </c>
      <c r="I45" s="301" t="s">
        <v>9</v>
      </c>
      <c r="J45" s="300">
        <v>0.92659999999999998</v>
      </c>
      <c r="K45" s="294">
        <v>0.8</v>
      </c>
    </row>
    <row r="46" spans="1:11" x14ac:dyDescent="0.25">
      <c r="A46" s="292" t="s">
        <v>54</v>
      </c>
      <c r="B46" s="296" t="s">
        <v>51</v>
      </c>
      <c r="C46" s="302">
        <v>0.88949999999999996</v>
      </c>
      <c r="D46" s="302">
        <v>0.85940000000000005</v>
      </c>
      <c r="E46" s="302">
        <v>0.82709999999999995</v>
      </c>
      <c r="F46" s="302">
        <v>0.85099999999999998</v>
      </c>
      <c r="G46" s="303" t="s">
        <v>9</v>
      </c>
      <c r="H46" s="302">
        <v>1</v>
      </c>
      <c r="I46" s="303" t="s">
        <v>9</v>
      </c>
      <c r="J46" s="302">
        <v>0.83579999999999999</v>
      </c>
      <c r="K46" s="297">
        <v>0.7</v>
      </c>
    </row>
    <row r="47" spans="1:11" x14ac:dyDescent="0.25">
      <c r="A47" s="100">
        <v>44743</v>
      </c>
      <c r="B47" s="105" t="s">
        <v>50</v>
      </c>
      <c r="C47" s="96">
        <v>0.96550000000000002</v>
      </c>
      <c r="D47" s="96">
        <v>0.78790000000000004</v>
      </c>
      <c r="E47" s="96">
        <v>0.9728</v>
      </c>
      <c r="F47" s="96">
        <v>0.875</v>
      </c>
      <c r="G47" s="111" t="s">
        <v>9</v>
      </c>
      <c r="H47" s="96">
        <v>1</v>
      </c>
      <c r="I47" s="111" t="s">
        <v>9</v>
      </c>
      <c r="J47" s="96">
        <v>0.93910000000000005</v>
      </c>
      <c r="K47" s="109">
        <v>0.8</v>
      </c>
    </row>
    <row r="48" spans="1:11" x14ac:dyDescent="0.25">
      <c r="A48" s="100">
        <v>44743</v>
      </c>
      <c r="B48" s="107" t="s">
        <v>51</v>
      </c>
      <c r="C48" s="96">
        <v>0.96550000000000002</v>
      </c>
      <c r="D48" s="96">
        <v>0.84470000000000001</v>
      </c>
      <c r="E48" s="96">
        <v>0.85209999999999997</v>
      </c>
      <c r="F48" s="96">
        <v>0.91669999999999996</v>
      </c>
      <c r="G48" s="111" t="s">
        <v>9</v>
      </c>
      <c r="H48" s="96">
        <v>1</v>
      </c>
      <c r="I48" s="111" t="s">
        <v>9</v>
      </c>
      <c r="J48" s="96">
        <v>0.86219999999999997</v>
      </c>
      <c r="K48" s="110">
        <v>0.7</v>
      </c>
    </row>
    <row r="49" spans="1:11" x14ac:dyDescent="0.25">
      <c r="A49" s="100">
        <v>44774</v>
      </c>
      <c r="B49" s="105" t="s">
        <v>50</v>
      </c>
      <c r="C49" s="96">
        <v>0.90100000000000002</v>
      </c>
      <c r="D49" s="96">
        <v>0.80989999999999995</v>
      </c>
      <c r="E49" s="96">
        <v>0.96060000000000001</v>
      </c>
      <c r="F49" s="96">
        <v>0.87050000000000005</v>
      </c>
      <c r="G49" s="111" t="s">
        <v>9</v>
      </c>
      <c r="H49" s="111" t="s">
        <v>55</v>
      </c>
      <c r="I49" s="111" t="s">
        <v>9</v>
      </c>
      <c r="J49" s="96">
        <v>0.93179999999999996</v>
      </c>
      <c r="K49" s="109">
        <v>0.8</v>
      </c>
    </row>
    <row r="50" spans="1:11" x14ac:dyDescent="0.25">
      <c r="A50" s="100">
        <v>44774</v>
      </c>
      <c r="B50" s="107" t="s">
        <v>51</v>
      </c>
      <c r="C50" s="96">
        <v>0.90100000000000002</v>
      </c>
      <c r="D50" s="96">
        <v>0.85950000000000004</v>
      </c>
      <c r="E50" s="96">
        <v>0.83250000000000002</v>
      </c>
      <c r="F50" s="96">
        <v>0.89929999999999999</v>
      </c>
      <c r="G50" s="111" t="s">
        <v>9</v>
      </c>
      <c r="H50" s="111" t="s">
        <v>55</v>
      </c>
      <c r="I50" s="111" t="s">
        <v>9</v>
      </c>
      <c r="J50" s="96">
        <v>0.8448</v>
      </c>
      <c r="K50" s="110">
        <v>0.7</v>
      </c>
    </row>
    <row r="51" spans="1:11" x14ac:dyDescent="0.25">
      <c r="A51" s="100">
        <v>44805</v>
      </c>
      <c r="B51" s="105" t="s">
        <v>50</v>
      </c>
      <c r="C51" s="96">
        <v>0.92769999999999997</v>
      </c>
      <c r="D51" s="96">
        <v>0.78139999999999998</v>
      </c>
      <c r="E51" s="96">
        <v>0.95089999999999997</v>
      </c>
      <c r="F51" s="96">
        <v>0.8417</v>
      </c>
      <c r="G51" s="111" t="s">
        <v>9</v>
      </c>
      <c r="H51" s="111" t="s">
        <v>55</v>
      </c>
      <c r="I51" s="111" t="s">
        <v>9</v>
      </c>
      <c r="J51" s="96">
        <v>0.91539999999999999</v>
      </c>
      <c r="K51" s="109">
        <v>0.8</v>
      </c>
    </row>
    <row r="52" spans="1:11" x14ac:dyDescent="0.25">
      <c r="A52" s="100">
        <v>44805</v>
      </c>
      <c r="B52" s="107" t="s">
        <v>51</v>
      </c>
      <c r="C52" s="96">
        <v>0.95179999999999998</v>
      </c>
      <c r="D52" s="96">
        <v>0.77729999999999999</v>
      </c>
      <c r="E52" s="96">
        <v>0.83899999999999997</v>
      </c>
      <c r="F52" s="96">
        <v>0.8417</v>
      </c>
      <c r="G52" s="111" t="s">
        <v>9</v>
      </c>
      <c r="H52" s="111" t="s">
        <v>55</v>
      </c>
      <c r="I52" s="111" t="s">
        <v>9</v>
      </c>
      <c r="J52" s="96">
        <v>0.83509999999999995</v>
      </c>
      <c r="K52" s="110">
        <v>0.7</v>
      </c>
    </row>
    <row r="53" spans="1:11" x14ac:dyDescent="0.25">
      <c r="A53" s="299" t="s">
        <v>56</v>
      </c>
      <c r="B53" s="293" t="s">
        <v>50</v>
      </c>
      <c r="C53" s="300">
        <v>0.92989999999999995</v>
      </c>
      <c r="D53" s="300">
        <v>0.79279999999999995</v>
      </c>
      <c r="E53" s="300">
        <v>0.96199999999999997</v>
      </c>
      <c r="F53" s="300">
        <v>0.86319999999999997</v>
      </c>
      <c r="G53" s="301" t="s">
        <v>9</v>
      </c>
      <c r="H53" s="300">
        <v>0.85709999999999997</v>
      </c>
      <c r="I53" s="301" t="s">
        <v>9</v>
      </c>
      <c r="J53" s="300">
        <v>0.9294</v>
      </c>
      <c r="K53" s="294">
        <v>0.8</v>
      </c>
    </row>
    <row r="54" spans="1:11" x14ac:dyDescent="0.25">
      <c r="A54" s="292" t="s">
        <v>56</v>
      </c>
      <c r="B54" s="296" t="s">
        <v>51</v>
      </c>
      <c r="C54" s="300">
        <v>0.93730000000000002</v>
      </c>
      <c r="D54" s="300">
        <v>0.82740000000000002</v>
      </c>
      <c r="E54" s="300">
        <v>0.84130000000000005</v>
      </c>
      <c r="F54" s="300">
        <v>0.88790000000000002</v>
      </c>
      <c r="G54" s="301" t="s">
        <v>9</v>
      </c>
      <c r="H54" s="300">
        <v>0.85709999999999997</v>
      </c>
      <c r="I54" s="301" t="s">
        <v>9</v>
      </c>
      <c r="J54" s="300">
        <v>0.84799999999999998</v>
      </c>
      <c r="K54" s="297">
        <v>0.7</v>
      </c>
    </row>
    <row r="55" spans="1:11" x14ac:dyDescent="0.25">
      <c r="A55" s="146">
        <v>44835</v>
      </c>
      <c r="B55" s="105" t="s">
        <v>50</v>
      </c>
      <c r="C55" s="96">
        <v>0.96150000000000002</v>
      </c>
      <c r="D55" s="96">
        <v>0.84519999999999995</v>
      </c>
      <c r="E55" s="96">
        <v>0.95879999999999999</v>
      </c>
      <c r="F55" s="96">
        <v>0.8609</v>
      </c>
      <c r="G55" s="111" t="s">
        <v>9</v>
      </c>
      <c r="H55" s="111" t="s">
        <v>55</v>
      </c>
      <c r="I55" s="304" t="s">
        <v>9</v>
      </c>
      <c r="J55" s="96">
        <v>0.93910000000000005</v>
      </c>
      <c r="K55" s="109">
        <v>0.8</v>
      </c>
    </row>
    <row r="56" spans="1:11" x14ac:dyDescent="0.25">
      <c r="A56" s="100">
        <v>44835</v>
      </c>
      <c r="B56" s="107" t="s">
        <v>51</v>
      </c>
      <c r="C56" s="96">
        <v>0.96150000000000002</v>
      </c>
      <c r="D56" s="99">
        <v>0.85709999999999997</v>
      </c>
      <c r="E56" s="99">
        <v>0.84179999999999999</v>
      </c>
      <c r="F56" s="99">
        <v>0.85709999999999997</v>
      </c>
      <c r="G56" s="147" t="s">
        <v>9</v>
      </c>
      <c r="H56" s="147" t="s">
        <v>55</v>
      </c>
      <c r="I56" s="304" t="s">
        <v>9</v>
      </c>
      <c r="J56" s="99">
        <v>0.85119999999999996</v>
      </c>
      <c r="K56" s="110">
        <v>0.7</v>
      </c>
    </row>
    <row r="57" spans="1:11" x14ac:dyDescent="0.25">
      <c r="A57" s="94">
        <v>44866</v>
      </c>
      <c r="B57" s="105" t="s">
        <v>50</v>
      </c>
      <c r="C57" s="96">
        <v>0.91579999999999995</v>
      </c>
      <c r="D57" s="96">
        <v>0.74099999999999999</v>
      </c>
      <c r="E57" s="96">
        <v>0.96050000000000002</v>
      </c>
      <c r="F57" s="96">
        <v>0.86670000000000003</v>
      </c>
      <c r="G57" s="111" t="s">
        <v>9</v>
      </c>
      <c r="H57" s="96">
        <v>0.73329999999999995</v>
      </c>
      <c r="I57" s="304" t="s">
        <v>9</v>
      </c>
      <c r="J57" s="96">
        <v>0.92310000000000003</v>
      </c>
      <c r="K57" s="109">
        <v>0.8</v>
      </c>
    </row>
    <row r="58" spans="1:11" x14ac:dyDescent="0.25">
      <c r="A58" s="106">
        <v>44866</v>
      </c>
      <c r="B58" s="107" t="s">
        <v>51</v>
      </c>
      <c r="C58" s="99">
        <v>0.91579999999999995</v>
      </c>
      <c r="D58" s="99">
        <v>0.75700000000000001</v>
      </c>
      <c r="E58" s="99">
        <v>0.84970000000000001</v>
      </c>
      <c r="F58" s="99">
        <v>0.85189999999999999</v>
      </c>
      <c r="G58" s="147" t="s">
        <v>9</v>
      </c>
      <c r="H58" s="99">
        <v>0.73329999999999995</v>
      </c>
      <c r="I58" s="304" t="s">
        <v>9</v>
      </c>
      <c r="J58" s="99">
        <v>0.84030000000000005</v>
      </c>
      <c r="K58" s="110">
        <v>0.7</v>
      </c>
    </row>
    <row r="59" spans="1:11" x14ac:dyDescent="0.25">
      <c r="A59" s="94">
        <v>44896</v>
      </c>
      <c r="B59" s="105" t="s">
        <v>50</v>
      </c>
      <c r="C59" s="96">
        <v>0.90910000000000002</v>
      </c>
      <c r="D59" s="96">
        <v>0.8256</v>
      </c>
      <c r="E59" s="96">
        <v>0.95320000000000005</v>
      </c>
      <c r="F59" s="96">
        <v>0.85370000000000001</v>
      </c>
      <c r="G59" s="111" t="s">
        <v>9</v>
      </c>
      <c r="H59" s="96">
        <v>0.625</v>
      </c>
      <c r="I59" s="304" t="s">
        <v>9</v>
      </c>
      <c r="J59" s="96">
        <v>0.92759999999999998</v>
      </c>
      <c r="K59" s="97">
        <v>0.8</v>
      </c>
    </row>
    <row r="60" spans="1:11" x14ac:dyDescent="0.25">
      <c r="A60" s="94">
        <v>44896</v>
      </c>
      <c r="B60" s="107" t="s">
        <v>51</v>
      </c>
      <c r="C60" s="96">
        <v>0.90910000000000002</v>
      </c>
      <c r="D60" s="96">
        <v>0.87180000000000002</v>
      </c>
      <c r="E60" s="96">
        <v>0.8337</v>
      </c>
      <c r="F60" s="96">
        <v>0.86990000000000001</v>
      </c>
      <c r="G60" s="111" t="s">
        <v>9</v>
      </c>
      <c r="H60" s="96">
        <v>0.625</v>
      </c>
      <c r="I60" s="304" t="s">
        <v>9</v>
      </c>
      <c r="J60" s="96">
        <v>0.84350000000000003</v>
      </c>
      <c r="K60" s="97">
        <v>0.7</v>
      </c>
    </row>
    <row r="61" spans="1:11" x14ac:dyDescent="0.25">
      <c r="A61" s="299" t="s">
        <v>57</v>
      </c>
      <c r="B61" s="293" t="s">
        <v>50</v>
      </c>
      <c r="C61" s="300">
        <v>0.92259999999999998</v>
      </c>
      <c r="D61" s="300">
        <v>0.85760000000000003</v>
      </c>
      <c r="E61" s="300">
        <v>0.94499999999999995</v>
      </c>
      <c r="F61" s="300">
        <v>0.88070000000000004</v>
      </c>
      <c r="G61" s="301" t="s">
        <v>9</v>
      </c>
      <c r="H61" s="300">
        <v>0.9375</v>
      </c>
      <c r="I61" s="301" t="s">
        <v>9</v>
      </c>
      <c r="J61" s="300">
        <v>0.9274</v>
      </c>
      <c r="K61" s="297">
        <v>0.8</v>
      </c>
    </row>
    <row r="62" spans="1:11" x14ac:dyDescent="0.25">
      <c r="A62" s="299" t="s">
        <v>57</v>
      </c>
      <c r="B62" s="296" t="s">
        <v>51</v>
      </c>
      <c r="C62" s="302">
        <v>0.84289999999999998</v>
      </c>
      <c r="D62" s="302">
        <v>0.88890000000000002</v>
      </c>
      <c r="E62" s="302">
        <v>0.83550000000000002</v>
      </c>
      <c r="F62" s="302">
        <v>0.88990000000000002</v>
      </c>
      <c r="G62" s="303" t="s">
        <v>9</v>
      </c>
      <c r="H62" s="302">
        <v>0.85</v>
      </c>
      <c r="I62" s="301" t="s">
        <v>9</v>
      </c>
      <c r="J62" s="302">
        <v>0.84730000000000005</v>
      </c>
      <c r="K62" s="294">
        <v>0.7</v>
      </c>
    </row>
    <row r="63" spans="1:11" x14ac:dyDescent="0.25">
      <c r="A63" s="94">
        <v>44927</v>
      </c>
      <c r="B63" s="105" t="s">
        <v>50</v>
      </c>
      <c r="C63" s="96">
        <v>0.91859999999999997</v>
      </c>
      <c r="D63" s="96">
        <v>0.86860000000000004</v>
      </c>
      <c r="E63" s="96">
        <v>0.95289999999999997</v>
      </c>
      <c r="F63" s="96">
        <v>0.98380000000000001</v>
      </c>
      <c r="G63" s="111" t="s">
        <v>9</v>
      </c>
      <c r="H63" s="96">
        <v>0.6</v>
      </c>
      <c r="I63" s="304" t="s">
        <v>9</v>
      </c>
      <c r="J63" s="96">
        <v>0.94210000000000005</v>
      </c>
      <c r="K63" s="97">
        <v>0.8</v>
      </c>
    </row>
    <row r="64" spans="1:11" x14ac:dyDescent="0.25">
      <c r="A64" s="106">
        <v>44927</v>
      </c>
      <c r="B64" s="107" t="s">
        <v>51</v>
      </c>
      <c r="C64" s="99">
        <v>0.88370000000000004</v>
      </c>
      <c r="D64" s="99">
        <v>0.89139999999999997</v>
      </c>
      <c r="E64" s="99">
        <v>0.84750000000000003</v>
      </c>
      <c r="F64" s="99">
        <v>0.92310000000000003</v>
      </c>
      <c r="G64" s="147" t="s">
        <v>9</v>
      </c>
      <c r="H64" s="99">
        <v>0.6</v>
      </c>
      <c r="I64" s="304" t="s">
        <v>9</v>
      </c>
      <c r="J64" s="99">
        <v>0.85699999999999998</v>
      </c>
      <c r="K64" s="97">
        <v>0.7</v>
      </c>
    </row>
    <row r="65" spans="1:11" x14ac:dyDescent="0.25">
      <c r="A65" s="106">
        <v>44959</v>
      </c>
      <c r="B65" s="105" t="s">
        <v>50</v>
      </c>
      <c r="C65" s="96">
        <v>0.91349999999999998</v>
      </c>
      <c r="D65" s="96">
        <v>0.86519999999999997</v>
      </c>
      <c r="E65" s="96">
        <v>0.95169999999999999</v>
      </c>
      <c r="F65" s="96">
        <v>0.82399999999999995</v>
      </c>
      <c r="G65" s="111" t="s">
        <v>9</v>
      </c>
      <c r="H65" s="96">
        <v>0.75</v>
      </c>
      <c r="I65" s="304" t="s">
        <v>9</v>
      </c>
      <c r="J65" s="96">
        <v>0.93930000000000002</v>
      </c>
      <c r="K65" s="97">
        <v>0.8</v>
      </c>
    </row>
    <row r="66" spans="1:11" x14ac:dyDescent="0.25">
      <c r="A66" s="106">
        <v>44960</v>
      </c>
      <c r="B66" s="107" t="s">
        <v>51</v>
      </c>
      <c r="C66" s="96">
        <v>0.95179999999999998</v>
      </c>
      <c r="D66" s="96">
        <v>0.87390000000000001</v>
      </c>
      <c r="E66" s="96">
        <v>0.83140000000000003</v>
      </c>
      <c r="F66" s="96">
        <v>0.82399999999999995</v>
      </c>
      <c r="G66" s="111" t="s">
        <v>9</v>
      </c>
      <c r="H66" s="96">
        <v>0.75</v>
      </c>
      <c r="I66" s="304" t="s">
        <v>9</v>
      </c>
      <c r="J66" s="96">
        <v>0.84150000000000003</v>
      </c>
      <c r="K66" s="97">
        <v>0.7</v>
      </c>
    </row>
    <row r="67" spans="1:11" x14ac:dyDescent="0.25">
      <c r="A67" s="106">
        <v>44989</v>
      </c>
      <c r="B67" s="105" t="s">
        <v>50</v>
      </c>
      <c r="C67" s="96">
        <v>0.96299999999999997</v>
      </c>
      <c r="D67" s="96">
        <v>0.754</v>
      </c>
      <c r="E67" s="96">
        <v>0.96499999999999997</v>
      </c>
      <c r="F67" s="96">
        <v>0.83099999999999996</v>
      </c>
      <c r="G67" s="111" t="s">
        <v>9</v>
      </c>
      <c r="H67" s="96">
        <v>0.88900000000000001</v>
      </c>
      <c r="I67" s="304" t="s">
        <v>9</v>
      </c>
      <c r="J67" s="96">
        <v>0.91779999999999995</v>
      </c>
      <c r="K67" s="97">
        <v>0.8</v>
      </c>
    </row>
    <row r="68" spans="1:11" x14ac:dyDescent="0.25">
      <c r="A68" s="106">
        <v>44990</v>
      </c>
      <c r="B68" s="107" t="s">
        <v>51</v>
      </c>
      <c r="C68" s="96">
        <v>0.92600000000000005</v>
      </c>
      <c r="D68" s="96">
        <v>0.79800000000000004</v>
      </c>
      <c r="E68" s="96">
        <v>0.83299999999999996</v>
      </c>
      <c r="F68" s="96">
        <v>0.85299999999999998</v>
      </c>
      <c r="G68" s="111" t="s">
        <v>9</v>
      </c>
      <c r="H68" s="96">
        <v>1</v>
      </c>
      <c r="I68" s="304" t="s">
        <v>9</v>
      </c>
      <c r="J68" s="96">
        <v>0.82410000000000005</v>
      </c>
      <c r="K68" s="97">
        <v>0.7</v>
      </c>
    </row>
    <row r="69" spans="1:11" x14ac:dyDescent="0.25">
      <c r="A69" s="292" t="s">
        <v>58</v>
      </c>
      <c r="B69" s="293" t="s">
        <v>50</v>
      </c>
      <c r="C69" s="294">
        <v>0.92989999999999995</v>
      </c>
      <c r="D69" s="294">
        <v>0.82369999999999999</v>
      </c>
      <c r="E69" s="294">
        <v>0.95109999999999995</v>
      </c>
      <c r="F69" s="294">
        <v>0.86570000000000003</v>
      </c>
      <c r="G69" s="295" t="s">
        <v>9</v>
      </c>
      <c r="H69" s="294">
        <v>0.74060000000000004</v>
      </c>
      <c r="I69" s="295" t="s">
        <v>9</v>
      </c>
      <c r="J69" s="294">
        <v>0.92920000000000003</v>
      </c>
      <c r="K69" s="294">
        <v>0.8</v>
      </c>
    </row>
    <row r="70" spans="1:11" x14ac:dyDescent="0.25">
      <c r="A70" s="292" t="s">
        <v>58</v>
      </c>
      <c r="B70" s="296" t="s">
        <v>51</v>
      </c>
      <c r="C70" s="294">
        <v>0.91510000000000002</v>
      </c>
      <c r="D70" s="294">
        <v>0.84950000000000003</v>
      </c>
      <c r="E70" s="294">
        <v>0.83220000000000005</v>
      </c>
      <c r="F70" s="294">
        <v>0.86570000000000003</v>
      </c>
      <c r="G70" s="295" t="s">
        <v>9</v>
      </c>
      <c r="H70" s="294">
        <v>0.77780000000000005</v>
      </c>
      <c r="I70" s="295" t="s">
        <v>9</v>
      </c>
      <c r="J70" s="294">
        <v>0.84019999999999995</v>
      </c>
      <c r="K70" s="294">
        <v>0.7</v>
      </c>
    </row>
    <row r="71" spans="1:11" x14ac:dyDescent="0.25">
      <c r="A71" s="106">
        <v>45021</v>
      </c>
      <c r="B71" s="105" t="s">
        <v>50</v>
      </c>
      <c r="C71" s="96">
        <v>0.90700000000000003</v>
      </c>
      <c r="D71" s="96">
        <v>0.79900000000000004</v>
      </c>
      <c r="E71" s="96">
        <v>0.95699999999999996</v>
      </c>
      <c r="F71" s="96">
        <v>0.85399999999999998</v>
      </c>
      <c r="G71" s="111" t="s">
        <v>9</v>
      </c>
      <c r="H71" s="96">
        <v>0.8</v>
      </c>
      <c r="I71" s="111" t="s">
        <v>9</v>
      </c>
      <c r="J71" s="96">
        <v>0.90800000000000003</v>
      </c>
      <c r="K71" s="97">
        <v>0.8</v>
      </c>
    </row>
    <row r="72" spans="1:11" x14ac:dyDescent="0.25">
      <c r="A72" s="106">
        <v>45022</v>
      </c>
      <c r="B72" s="105" t="s">
        <v>51</v>
      </c>
      <c r="C72" s="96">
        <v>0.96</v>
      </c>
      <c r="D72" s="96">
        <v>0.80400000000000005</v>
      </c>
      <c r="E72" s="96">
        <v>0.84499999999999997</v>
      </c>
      <c r="F72" s="96">
        <v>0.88600000000000001</v>
      </c>
      <c r="G72" s="111" t="s">
        <v>9</v>
      </c>
      <c r="H72" s="96">
        <v>0.8</v>
      </c>
      <c r="I72" s="111" t="s">
        <v>9</v>
      </c>
      <c r="J72" s="96">
        <v>0.85099999999999998</v>
      </c>
      <c r="K72" s="97">
        <v>0.7</v>
      </c>
    </row>
    <row r="73" spans="1:11" x14ac:dyDescent="0.25">
      <c r="A73" s="106">
        <v>45053</v>
      </c>
      <c r="B73" s="105" t="s">
        <v>50</v>
      </c>
      <c r="C73" s="96">
        <v>0.95</v>
      </c>
      <c r="D73" s="96">
        <v>0.82299999999999995</v>
      </c>
      <c r="E73" s="96">
        <v>0.95499999999999996</v>
      </c>
      <c r="F73" s="96">
        <v>0.91400000000000003</v>
      </c>
      <c r="G73" s="111" t="s">
        <v>9</v>
      </c>
      <c r="H73" s="96">
        <v>1</v>
      </c>
      <c r="I73" s="111" t="s">
        <v>9</v>
      </c>
      <c r="J73" s="96">
        <v>0.93500000000000005</v>
      </c>
      <c r="K73" s="97">
        <v>0.8</v>
      </c>
    </row>
    <row r="74" spans="1:11" x14ac:dyDescent="0.25">
      <c r="A74" s="106">
        <v>45054</v>
      </c>
      <c r="B74" s="107" t="s">
        <v>51</v>
      </c>
      <c r="C74" s="99">
        <v>0.95</v>
      </c>
      <c r="D74" s="99">
        <v>0.84299999999999997</v>
      </c>
      <c r="E74" s="99">
        <v>0.83799999999999997</v>
      </c>
      <c r="F74" s="99">
        <v>0.90200000000000002</v>
      </c>
      <c r="G74" s="147" t="s">
        <v>9</v>
      </c>
      <c r="H74" s="96">
        <v>1</v>
      </c>
      <c r="I74" s="147" t="s">
        <v>9</v>
      </c>
      <c r="J74" s="99">
        <v>0.84899999999999998</v>
      </c>
      <c r="K74" s="97">
        <v>0.7</v>
      </c>
    </row>
    <row r="75" spans="1:11" x14ac:dyDescent="0.25">
      <c r="A75" s="106">
        <v>45084</v>
      </c>
      <c r="B75" s="105" t="s">
        <v>50</v>
      </c>
      <c r="C75" s="96">
        <v>0.90100000000000002</v>
      </c>
      <c r="D75" s="96">
        <v>0.83599999999999997</v>
      </c>
      <c r="E75" s="96">
        <v>0.95799999999999996</v>
      </c>
      <c r="F75" s="96">
        <v>0.92600000000000005</v>
      </c>
      <c r="G75" s="111" t="s">
        <v>9</v>
      </c>
      <c r="H75" s="96">
        <v>0.90100000000000002</v>
      </c>
      <c r="I75" s="111" t="s">
        <v>9</v>
      </c>
      <c r="J75" s="96">
        <v>0.93899999999999995</v>
      </c>
      <c r="K75" s="97">
        <v>0.8</v>
      </c>
    </row>
    <row r="76" spans="1:11" x14ac:dyDescent="0.25">
      <c r="A76" s="106">
        <v>45085</v>
      </c>
      <c r="B76" s="107" t="s">
        <v>51</v>
      </c>
      <c r="C76" s="99">
        <v>0.85899999999999999</v>
      </c>
      <c r="D76" s="99">
        <v>0.83099999999999996</v>
      </c>
      <c r="E76" s="99">
        <v>0.84599999999999997</v>
      </c>
      <c r="F76" s="99">
        <v>0.93600000000000005</v>
      </c>
      <c r="G76" s="147" t="s">
        <v>9</v>
      </c>
      <c r="H76" s="99">
        <v>0.85899999999999999</v>
      </c>
      <c r="I76" s="147" t="s">
        <v>9</v>
      </c>
      <c r="J76" s="99">
        <v>0.85499999999999998</v>
      </c>
      <c r="K76" s="97">
        <v>0.7</v>
      </c>
    </row>
    <row r="77" spans="1:11" x14ac:dyDescent="0.25">
      <c r="A77" s="299" t="s">
        <v>59</v>
      </c>
      <c r="B77" s="293" t="s">
        <v>50</v>
      </c>
      <c r="C77" s="300">
        <v>0.9204</v>
      </c>
      <c r="D77" s="300">
        <v>0.82030000000000003</v>
      </c>
      <c r="E77" s="300">
        <v>0.95699999999999996</v>
      </c>
      <c r="F77" s="300">
        <v>0.90390000000000004</v>
      </c>
      <c r="G77" s="301" t="s">
        <v>9</v>
      </c>
      <c r="H77" s="300">
        <v>0.88890000000000002</v>
      </c>
      <c r="I77" s="301" t="s">
        <v>9</v>
      </c>
      <c r="J77" s="300">
        <v>0.93140000000000001</v>
      </c>
      <c r="K77" s="297">
        <v>0.8</v>
      </c>
    </row>
    <row r="78" spans="1:11" x14ac:dyDescent="0.25">
      <c r="A78" s="299" t="s">
        <v>59</v>
      </c>
      <c r="B78" s="293" t="s">
        <v>51</v>
      </c>
      <c r="C78" s="300">
        <v>0.92479999999999996</v>
      </c>
      <c r="D78" s="300">
        <v>0.82799999999999996</v>
      </c>
      <c r="E78" s="300">
        <v>0.84260000000000002</v>
      </c>
      <c r="F78" s="300">
        <v>0.91210000000000002</v>
      </c>
      <c r="G78" s="301" t="s">
        <v>9</v>
      </c>
      <c r="H78" s="300">
        <v>0.94440000000000002</v>
      </c>
      <c r="I78" s="301" t="s">
        <v>9</v>
      </c>
      <c r="J78" s="300">
        <v>0.85189999999999999</v>
      </c>
      <c r="K78" s="297">
        <v>0.7</v>
      </c>
    </row>
    <row r="79" spans="1:11" x14ac:dyDescent="0.25">
      <c r="A79" s="94">
        <v>45114</v>
      </c>
      <c r="B79" s="105" t="s">
        <v>50</v>
      </c>
      <c r="C79" s="96">
        <v>0.88500000000000001</v>
      </c>
      <c r="D79" s="96">
        <v>0.79600000000000004</v>
      </c>
      <c r="E79" s="96">
        <v>0.95799999999999996</v>
      </c>
      <c r="F79" s="96">
        <v>0.93899999999999995</v>
      </c>
      <c r="G79" s="111" t="s">
        <v>9</v>
      </c>
      <c r="H79" s="96">
        <v>0.93799999999999994</v>
      </c>
      <c r="I79" s="111" t="s">
        <v>9</v>
      </c>
      <c r="J79" s="96">
        <v>0.93500000000000005</v>
      </c>
      <c r="K79" s="97">
        <v>0.8</v>
      </c>
    </row>
    <row r="80" spans="1:11" x14ac:dyDescent="0.25">
      <c r="A80" s="94">
        <v>45115</v>
      </c>
      <c r="B80" s="105" t="s">
        <v>51</v>
      </c>
      <c r="C80" s="96">
        <v>0.82299999999999995</v>
      </c>
      <c r="D80" s="96">
        <v>0.82099999999999995</v>
      </c>
      <c r="E80" s="96">
        <v>0.84</v>
      </c>
      <c r="F80" s="96">
        <v>0.92400000000000004</v>
      </c>
      <c r="G80" s="111" t="s">
        <v>9</v>
      </c>
      <c r="H80" s="96">
        <v>0.875</v>
      </c>
      <c r="I80" s="111" t="s">
        <v>9</v>
      </c>
      <c r="J80" s="96">
        <v>0.84399999999999997</v>
      </c>
      <c r="K80" s="97">
        <v>0.7</v>
      </c>
    </row>
    <row r="81" spans="1:11" x14ac:dyDescent="0.25">
      <c r="A81" s="94">
        <v>45145</v>
      </c>
      <c r="B81" s="105" t="s">
        <v>50</v>
      </c>
      <c r="C81" s="96">
        <v>0.9</v>
      </c>
      <c r="D81" s="96">
        <v>0.82799999999999996</v>
      </c>
      <c r="E81" s="96">
        <v>0.95</v>
      </c>
      <c r="F81" s="96">
        <v>0.90400000000000003</v>
      </c>
      <c r="G81" s="111" t="s">
        <v>9</v>
      </c>
      <c r="H81" s="111" t="s">
        <v>55</v>
      </c>
      <c r="I81" s="111" t="s">
        <v>9</v>
      </c>
      <c r="J81" s="96">
        <v>0.92900000000000005</v>
      </c>
      <c r="K81" s="97">
        <v>0.8</v>
      </c>
    </row>
    <row r="82" spans="1:11" x14ac:dyDescent="0.25">
      <c r="A82" s="94">
        <v>45146</v>
      </c>
      <c r="B82" s="105" t="s">
        <v>51</v>
      </c>
      <c r="C82" s="96">
        <v>0.89200000000000002</v>
      </c>
      <c r="D82" s="96">
        <v>0.82199999999999995</v>
      </c>
      <c r="E82" s="96">
        <v>0.83699999999999997</v>
      </c>
      <c r="F82" s="96">
        <v>0.91100000000000003</v>
      </c>
      <c r="G82" s="111" t="s">
        <v>9</v>
      </c>
      <c r="H82" s="111" t="s">
        <v>55</v>
      </c>
      <c r="I82" s="111" t="s">
        <v>9</v>
      </c>
      <c r="J82" s="96">
        <v>0.84499999999999997</v>
      </c>
      <c r="K82" s="97">
        <v>0.7</v>
      </c>
    </row>
    <row r="83" spans="1:11" x14ac:dyDescent="0.25">
      <c r="A83" s="94">
        <v>45176</v>
      </c>
      <c r="B83" s="105" t="s">
        <v>50</v>
      </c>
      <c r="C83" s="96">
        <v>0.91400000000000003</v>
      </c>
      <c r="D83" s="96">
        <v>0.752</v>
      </c>
      <c r="E83" s="96">
        <v>0.94799999999999995</v>
      </c>
      <c r="F83" s="96">
        <v>0.88500000000000001</v>
      </c>
      <c r="G83" s="111" t="s">
        <v>9</v>
      </c>
      <c r="H83" s="111" t="s">
        <v>55</v>
      </c>
      <c r="I83" s="111" t="s">
        <v>9</v>
      </c>
      <c r="J83" s="96">
        <v>0.91900000000000004</v>
      </c>
      <c r="K83" s="97">
        <v>0.8</v>
      </c>
    </row>
    <row r="84" spans="1:11" x14ac:dyDescent="0.25">
      <c r="A84" s="94">
        <v>45177</v>
      </c>
      <c r="B84" s="105" t="s">
        <v>51</v>
      </c>
      <c r="C84" s="96">
        <v>0.91400000000000003</v>
      </c>
      <c r="D84" s="96">
        <v>0.76400000000000001</v>
      </c>
      <c r="E84" s="96">
        <v>0.83</v>
      </c>
      <c r="F84" s="96">
        <v>0.91500000000000004</v>
      </c>
      <c r="G84" s="111" t="s">
        <v>9</v>
      </c>
      <c r="H84" s="111" t="s">
        <v>55</v>
      </c>
      <c r="I84" s="111" t="s">
        <v>9</v>
      </c>
      <c r="J84" s="96">
        <v>0.83499999999999996</v>
      </c>
      <c r="K84" s="97">
        <v>0.7</v>
      </c>
    </row>
    <row r="85" spans="1:11" x14ac:dyDescent="0.25">
      <c r="A85" s="299" t="s">
        <v>60</v>
      </c>
      <c r="B85" s="293" t="s">
        <v>50</v>
      </c>
      <c r="C85" s="300">
        <v>0.9</v>
      </c>
      <c r="D85" s="300">
        <v>0.79339999999999999</v>
      </c>
      <c r="E85" s="300">
        <v>0.95240000000000002</v>
      </c>
      <c r="F85" s="300">
        <v>0.90910000000000002</v>
      </c>
      <c r="G85" s="301" t="s">
        <v>9</v>
      </c>
      <c r="H85" s="300">
        <v>0.94740000000000002</v>
      </c>
      <c r="I85" s="301" t="s">
        <v>9</v>
      </c>
      <c r="J85" s="300">
        <v>0.92800000000000005</v>
      </c>
      <c r="K85" s="297">
        <v>0.8</v>
      </c>
    </row>
    <row r="86" spans="1:11" x14ac:dyDescent="0.25">
      <c r="A86" s="299" t="s">
        <v>60</v>
      </c>
      <c r="B86" s="293" t="s">
        <v>51</v>
      </c>
      <c r="C86" s="300">
        <v>0.87080000000000002</v>
      </c>
      <c r="D86" s="300">
        <v>0.8044</v>
      </c>
      <c r="E86" s="300">
        <v>0.83589999999999998</v>
      </c>
      <c r="F86" s="300">
        <v>0.91669999999999996</v>
      </c>
      <c r="G86" s="301" t="s">
        <v>9</v>
      </c>
      <c r="H86" s="300">
        <v>0.89470000000000005</v>
      </c>
      <c r="I86" s="301" t="s">
        <v>9</v>
      </c>
      <c r="J86" s="300">
        <v>0.84119999999999995</v>
      </c>
      <c r="K86" s="297">
        <v>0.7</v>
      </c>
    </row>
    <row r="87" spans="1:11" x14ac:dyDescent="0.25">
      <c r="A87" s="94">
        <v>45206</v>
      </c>
      <c r="B87" s="105" t="s">
        <v>50</v>
      </c>
      <c r="C87" s="96">
        <v>0.92600000000000005</v>
      </c>
      <c r="D87" s="96">
        <v>0.752</v>
      </c>
      <c r="E87" s="96">
        <v>0.95899999999999996</v>
      </c>
      <c r="F87" s="96">
        <v>0.88200000000000001</v>
      </c>
      <c r="G87" s="111" t="s">
        <v>9</v>
      </c>
      <c r="H87" s="111" t="s">
        <v>55</v>
      </c>
      <c r="I87" s="111" t="s">
        <v>9</v>
      </c>
      <c r="J87" s="96">
        <v>0.92700000000000005</v>
      </c>
      <c r="K87" s="97">
        <v>0.8</v>
      </c>
    </row>
    <row r="88" spans="1:11" x14ac:dyDescent="0.25">
      <c r="A88" s="94">
        <v>45207</v>
      </c>
      <c r="B88" s="105" t="s">
        <v>51</v>
      </c>
      <c r="C88" s="96">
        <v>0.91400000000000003</v>
      </c>
      <c r="D88" s="96">
        <v>0.76400000000000001</v>
      </c>
      <c r="E88" s="96">
        <v>0.83899999999999997</v>
      </c>
      <c r="F88" s="96">
        <v>0.83</v>
      </c>
      <c r="G88" s="111" t="s">
        <v>9</v>
      </c>
      <c r="H88" s="111" t="s">
        <v>55</v>
      </c>
      <c r="I88" s="111" t="s">
        <v>9</v>
      </c>
      <c r="J88" s="96">
        <v>0.84099999999999997</v>
      </c>
      <c r="K88" s="97">
        <v>0.7</v>
      </c>
    </row>
    <row r="89" spans="1:11" x14ac:dyDescent="0.25">
      <c r="A89" s="94">
        <v>45237</v>
      </c>
      <c r="B89" s="105" t="s">
        <v>50</v>
      </c>
      <c r="C89" s="96">
        <v>0.89600000000000002</v>
      </c>
      <c r="D89" s="96">
        <v>0.80700000000000005</v>
      </c>
      <c r="E89" s="96">
        <v>0.95899999999999996</v>
      </c>
      <c r="F89" s="96">
        <v>0.94799999999999995</v>
      </c>
      <c r="G89" s="111" t="s">
        <v>9</v>
      </c>
      <c r="H89" s="111" t="s">
        <v>55</v>
      </c>
      <c r="I89" s="111" t="s">
        <v>9</v>
      </c>
      <c r="J89" s="96">
        <v>0.92900000000000005</v>
      </c>
      <c r="K89" s="97">
        <v>0.8</v>
      </c>
    </row>
    <row r="90" spans="1:11" x14ac:dyDescent="0.25">
      <c r="A90" s="94">
        <v>45238</v>
      </c>
      <c r="B90" s="105" t="s">
        <v>51</v>
      </c>
      <c r="C90" s="96">
        <v>0.89600000000000002</v>
      </c>
      <c r="D90" s="96">
        <v>0.83299999999999996</v>
      </c>
      <c r="E90" s="96">
        <v>0.83</v>
      </c>
      <c r="F90" s="96">
        <v>0.92700000000000005</v>
      </c>
      <c r="G90" s="111" t="s">
        <v>9</v>
      </c>
      <c r="H90" s="111" t="s">
        <v>55</v>
      </c>
      <c r="I90" s="111" t="s">
        <v>9</v>
      </c>
      <c r="J90" s="96">
        <v>0.84099999999999997</v>
      </c>
      <c r="K90" s="97">
        <v>0.7</v>
      </c>
    </row>
    <row r="91" spans="1:11" x14ac:dyDescent="0.25">
      <c r="A91" s="94">
        <v>45267</v>
      </c>
      <c r="B91" s="105" t="s">
        <v>50</v>
      </c>
      <c r="C91" s="96">
        <v>0.94</v>
      </c>
      <c r="D91" s="96">
        <v>0.77</v>
      </c>
      <c r="E91" s="96">
        <v>0.94699999999999995</v>
      </c>
      <c r="F91" s="96">
        <v>0.76400000000000001</v>
      </c>
      <c r="G91" s="111" t="s">
        <v>9</v>
      </c>
      <c r="H91" s="111" t="s">
        <v>55</v>
      </c>
      <c r="I91" s="111" t="s">
        <v>9</v>
      </c>
      <c r="J91" s="96">
        <v>0.91200000000000003</v>
      </c>
      <c r="K91" s="97">
        <v>0.8</v>
      </c>
    </row>
    <row r="92" spans="1:11" x14ac:dyDescent="0.25">
      <c r="A92" s="94">
        <v>45268</v>
      </c>
      <c r="B92" s="105" t="s">
        <v>51</v>
      </c>
      <c r="C92" s="96">
        <v>0.96</v>
      </c>
      <c r="D92" s="96">
        <v>0.79800000000000004</v>
      </c>
      <c r="E92" s="96">
        <v>0.84699999999999998</v>
      </c>
      <c r="F92" s="96">
        <v>0.79800000000000004</v>
      </c>
      <c r="G92" s="111" t="s">
        <v>9</v>
      </c>
      <c r="H92" s="111" t="s">
        <v>55</v>
      </c>
      <c r="I92" s="111" t="s">
        <v>9</v>
      </c>
      <c r="J92" s="96">
        <v>0.84599999999999997</v>
      </c>
      <c r="K92" s="97">
        <v>0.7</v>
      </c>
    </row>
    <row r="93" spans="1:11" x14ac:dyDescent="0.25">
      <c r="A93" s="299" t="s">
        <v>61</v>
      </c>
      <c r="B93" s="293" t="s">
        <v>50</v>
      </c>
      <c r="C93" s="300">
        <v>0.93100000000000005</v>
      </c>
      <c r="D93" s="300">
        <v>0.80500000000000005</v>
      </c>
      <c r="E93" s="300">
        <v>0.94299999999999995</v>
      </c>
      <c r="F93" s="300">
        <v>0.82799999999999996</v>
      </c>
      <c r="G93" s="301" t="s">
        <v>9</v>
      </c>
      <c r="H93" s="300">
        <v>0.75</v>
      </c>
      <c r="I93" s="301" t="s">
        <v>9</v>
      </c>
      <c r="J93" s="300">
        <v>0.91500000000000004</v>
      </c>
      <c r="K93" s="297">
        <v>0.8</v>
      </c>
    </row>
    <row r="94" spans="1:11" x14ac:dyDescent="0.25">
      <c r="A94" s="299" t="s">
        <v>61</v>
      </c>
      <c r="B94" s="293" t="s">
        <v>51</v>
      </c>
      <c r="C94" s="300">
        <v>0.83799999999999997</v>
      </c>
      <c r="D94" s="300">
        <v>0.80800000000000005</v>
      </c>
      <c r="E94" s="300">
        <v>0.83799999999999997</v>
      </c>
      <c r="F94" s="300">
        <v>0.88300000000000001</v>
      </c>
      <c r="G94" s="301" t="s">
        <v>9</v>
      </c>
      <c r="H94" s="300">
        <v>0.85699999999999998</v>
      </c>
      <c r="I94" s="301" t="s">
        <v>9</v>
      </c>
      <c r="J94" s="300">
        <v>0.84299999999999997</v>
      </c>
      <c r="K94" s="297">
        <v>0.7</v>
      </c>
    </row>
    <row r="95" spans="1:11" x14ac:dyDescent="0.25">
      <c r="A95" s="94">
        <v>45298</v>
      </c>
      <c r="B95" s="105" t="s">
        <v>50</v>
      </c>
      <c r="C95" s="96">
        <v>0.95009999999999994</v>
      </c>
      <c r="D95" s="96">
        <v>0.79900000000000004</v>
      </c>
      <c r="E95" s="96">
        <v>0.95399999999999996</v>
      </c>
      <c r="F95" s="96">
        <v>0.9</v>
      </c>
      <c r="G95" s="218">
        <v>0.95099999999999996</v>
      </c>
      <c r="H95" s="111" t="s">
        <v>55</v>
      </c>
      <c r="I95" s="111" t="s">
        <v>9</v>
      </c>
      <c r="J95" s="96">
        <v>0.93400000000000005</v>
      </c>
      <c r="K95" s="97">
        <v>0.9</v>
      </c>
    </row>
    <row r="96" spans="1:11" x14ac:dyDescent="0.25">
      <c r="A96" s="94">
        <v>45299</v>
      </c>
      <c r="B96" s="105" t="s">
        <v>51</v>
      </c>
      <c r="C96" s="96">
        <v>0.93200000000000005</v>
      </c>
      <c r="D96" s="96">
        <v>0.82599999999999996</v>
      </c>
      <c r="E96" s="96">
        <v>0.82699999999999996</v>
      </c>
      <c r="F96" s="96">
        <v>0.88900000000000001</v>
      </c>
      <c r="G96" s="218">
        <v>0.92700000000000005</v>
      </c>
      <c r="H96" s="111" t="s">
        <v>55</v>
      </c>
      <c r="I96" s="111" t="s">
        <v>9</v>
      </c>
      <c r="J96" s="96">
        <v>0.84399999999999997</v>
      </c>
      <c r="K96" s="97">
        <v>0.7</v>
      </c>
    </row>
    <row r="97" spans="1:11" x14ac:dyDescent="0.25">
      <c r="A97" s="94">
        <v>45329</v>
      </c>
      <c r="B97" s="105" t="s">
        <v>50</v>
      </c>
      <c r="C97" s="96">
        <v>0.92600000000000005</v>
      </c>
      <c r="D97" s="96">
        <v>0.68600000000000005</v>
      </c>
      <c r="E97" s="96">
        <v>0.95499999999999996</v>
      </c>
      <c r="F97" s="96">
        <v>0.88500000000000001</v>
      </c>
      <c r="G97" s="218">
        <v>0.90200000000000002</v>
      </c>
      <c r="H97" s="111" t="s">
        <v>55</v>
      </c>
      <c r="I97" s="111" t="s">
        <v>9</v>
      </c>
      <c r="J97" s="96">
        <v>0.91900000000000004</v>
      </c>
      <c r="K97" s="97">
        <v>0.9</v>
      </c>
    </row>
    <row r="98" spans="1:11" x14ac:dyDescent="0.25">
      <c r="A98" s="94">
        <v>45330</v>
      </c>
      <c r="B98" s="105" t="s">
        <v>51</v>
      </c>
      <c r="C98" s="96">
        <v>0.90700000000000003</v>
      </c>
      <c r="D98" s="96">
        <v>0.73099999999999998</v>
      </c>
      <c r="E98" s="96">
        <v>0.82899999999999996</v>
      </c>
      <c r="F98" s="96">
        <v>0.87</v>
      </c>
      <c r="G98" s="218">
        <v>0.88700000000000001</v>
      </c>
      <c r="H98" s="111" t="s">
        <v>55</v>
      </c>
      <c r="I98" s="111" t="s">
        <v>9</v>
      </c>
      <c r="J98" s="96">
        <v>0.83</v>
      </c>
      <c r="K98" s="97">
        <v>0.7</v>
      </c>
    </row>
    <row r="99" spans="1:11" x14ac:dyDescent="0.25">
      <c r="A99" s="94">
        <v>45360</v>
      </c>
      <c r="B99" s="105" t="s">
        <v>50</v>
      </c>
      <c r="C99" s="96">
        <v>0.92400000000000004</v>
      </c>
      <c r="D99" s="96">
        <v>0.71899999999999997</v>
      </c>
      <c r="E99" s="96">
        <v>0.96299999999999997</v>
      </c>
      <c r="F99" s="96">
        <v>0.84799999999999998</v>
      </c>
      <c r="G99" s="218">
        <v>0.91700000000000004</v>
      </c>
      <c r="H99" s="218">
        <v>0.83299999999999996</v>
      </c>
      <c r="I99" s="111" t="s">
        <v>9</v>
      </c>
      <c r="J99" s="96">
        <v>0.92800000000000005</v>
      </c>
      <c r="K99" s="97">
        <v>0.9</v>
      </c>
    </row>
    <row r="100" spans="1:11" x14ac:dyDescent="0.25">
      <c r="A100" s="94">
        <v>45361</v>
      </c>
      <c r="B100" s="105" t="s">
        <v>51</v>
      </c>
      <c r="C100" s="96">
        <v>0.92400000000000004</v>
      </c>
      <c r="D100" s="96">
        <v>0.70599999999999996</v>
      </c>
      <c r="E100" s="96">
        <v>0.873</v>
      </c>
      <c r="F100" s="96">
        <v>0.85699999999999998</v>
      </c>
      <c r="G100" s="218">
        <v>0.90600000000000003</v>
      </c>
      <c r="H100" s="218">
        <v>0.66700000000000004</v>
      </c>
      <c r="I100" s="111" t="s">
        <v>9</v>
      </c>
      <c r="J100" s="96">
        <v>0.85799999999999998</v>
      </c>
      <c r="K100" s="97">
        <v>0.7</v>
      </c>
    </row>
    <row r="101" spans="1:11" x14ac:dyDescent="0.25">
      <c r="A101" s="299" t="s">
        <v>62</v>
      </c>
      <c r="B101" s="293" t="s">
        <v>50</v>
      </c>
      <c r="C101" s="300">
        <v>0.92500000000000004</v>
      </c>
      <c r="D101" s="300">
        <v>0.73799999999999999</v>
      </c>
      <c r="E101" s="300">
        <v>0.95699999999999996</v>
      </c>
      <c r="F101" s="300">
        <v>0.877</v>
      </c>
      <c r="G101" s="305">
        <v>0.92300000000000004</v>
      </c>
      <c r="H101" s="300">
        <v>0.84599999999999997</v>
      </c>
      <c r="I101" s="301" t="s">
        <v>9</v>
      </c>
      <c r="J101" s="300">
        <v>0.92600000000000005</v>
      </c>
      <c r="K101" s="297">
        <v>0.9</v>
      </c>
    </row>
    <row r="102" spans="1:11" x14ac:dyDescent="0.25">
      <c r="A102" s="299" t="s">
        <v>62</v>
      </c>
      <c r="B102" s="293" t="s">
        <v>51</v>
      </c>
      <c r="C102" s="300">
        <v>0.91400000000000003</v>
      </c>
      <c r="D102" s="300">
        <v>0.75900000000000001</v>
      </c>
      <c r="E102" s="300">
        <v>0.84299999999999997</v>
      </c>
      <c r="F102" s="300">
        <v>0.871</v>
      </c>
      <c r="G102" s="305">
        <v>0.90600000000000003</v>
      </c>
      <c r="H102" s="300">
        <v>0.75</v>
      </c>
      <c r="I102" s="301" t="s">
        <v>9</v>
      </c>
      <c r="J102" s="300">
        <v>0.84299999999999997</v>
      </c>
      <c r="K102" s="297">
        <v>0.7</v>
      </c>
    </row>
    <row r="103" spans="1:11" x14ac:dyDescent="0.25">
      <c r="A103" s="94">
        <v>45391</v>
      </c>
      <c r="B103" s="105" t="s">
        <v>50</v>
      </c>
      <c r="C103" s="96">
        <v>0.95</v>
      </c>
      <c r="D103" s="96">
        <v>0.76</v>
      </c>
      <c r="E103" s="96">
        <v>0.96</v>
      </c>
      <c r="F103" s="96">
        <v>0.79</v>
      </c>
      <c r="G103" s="218">
        <v>0.91</v>
      </c>
      <c r="H103" s="218">
        <v>1</v>
      </c>
      <c r="I103" s="218">
        <v>1</v>
      </c>
      <c r="J103" s="218">
        <v>0.94</v>
      </c>
      <c r="K103" s="97">
        <v>0.9</v>
      </c>
    </row>
    <row r="104" spans="1:11" x14ac:dyDescent="0.25">
      <c r="A104" s="106">
        <v>45392</v>
      </c>
      <c r="B104" s="107" t="s">
        <v>51</v>
      </c>
      <c r="C104" s="99">
        <v>0.93</v>
      </c>
      <c r="D104" s="99">
        <v>0.8</v>
      </c>
      <c r="E104" s="99">
        <v>0.85</v>
      </c>
      <c r="F104" s="99">
        <v>0.82</v>
      </c>
      <c r="G104" s="306">
        <v>0.88</v>
      </c>
      <c r="H104" s="306">
        <v>1</v>
      </c>
      <c r="I104" s="218">
        <v>1</v>
      </c>
      <c r="J104" s="306">
        <v>0.85</v>
      </c>
      <c r="K104" s="97">
        <v>0.7</v>
      </c>
    </row>
    <row r="105" spans="1:11" x14ac:dyDescent="0.25">
      <c r="A105" s="94">
        <v>45421</v>
      </c>
      <c r="B105" s="105" t="s">
        <v>50</v>
      </c>
      <c r="C105" s="96">
        <v>0.92</v>
      </c>
      <c r="D105" s="96">
        <v>0.75</v>
      </c>
      <c r="E105" s="96">
        <v>0.95</v>
      </c>
      <c r="F105" s="96">
        <v>0.79</v>
      </c>
      <c r="G105" s="218">
        <v>0.96</v>
      </c>
      <c r="H105" s="218">
        <v>0.86</v>
      </c>
      <c r="I105" s="218">
        <v>0.78</v>
      </c>
      <c r="J105" s="218">
        <v>0.92</v>
      </c>
      <c r="K105" s="97">
        <v>0.9</v>
      </c>
    </row>
    <row r="106" spans="1:11" x14ac:dyDescent="0.25">
      <c r="A106" s="94">
        <v>45422</v>
      </c>
      <c r="B106" s="107" t="s">
        <v>51</v>
      </c>
      <c r="C106" s="99">
        <v>0.94</v>
      </c>
      <c r="D106" s="99">
        <v>0.78</v>
      </c>
      <c r="E106" s="99">
        <v>0.84</v>
      </c>
      <c r="F106" s="99">
        <v>0.8</v>
      </c>
      <c r="G106" s="306">
        <v>0.94</v>
      </c>
      <c r="H106" s="306">
        <v>0.86</v>
      </c>
      <c r="I106" s="306">
        <v>0.67</v>
      </c>
      <c r="J106" s="306">
        <v>0.84</v>
      </c>
      <c r="K106" s="108">
        <v>0.7</v>
      </c>
    </row>
    <row r="107" spans="1:11" x14ac:dyDescent="0.25">
      <c r="A107" s="94">
        <v>45454</v>
      </c>
      <c r="B107" s="105" t="s">
        <v>50</v>
      </c>
      <c r="C107" s="96">
        <v>0.91</v>
      </c>
      <c r="D107" s="96">
        <v>0.74</v>
      </c>
      <c r="E107" s="96">
        <v>0.96</v>
      </c>
      <c r="F107" s="96">
        <v>0.86</v>
      </c>
      <c r="G107" s="218">
        <v>0.93</v>
      </c>
      <c r="H107" s="218">
        <v>0.71</v>
      </c>
      <c r="I107" s="218">
        <v>0.94</v>
      </c>
      <c r="J107" s="218">
        <v>0.93</v>
      </c>
      <c r="K107" s="97">
        <v>0.9</v>
      </c>
    </row>
    <row r="108" spans="1:11" x14ac:dyDescent="0.25">
      <c r="A108" s="94">
        <v>45455</v>
      </c>
      <c r="B108" s="107" t="s">
        <v>51</v>
      </c>
      <c r="C108" s="99">
        <v>0.91</v>
      </c>
      <c r="D108" s="99">
        <v>0.82</v>
      </c>
      <c r="E108" s="99">
        <v>0.85</v>
      </c>
      <c r="F108" s="99">
        <v>0.82</v>
      </c>
      <c r="G108" s="306">
        <v>0.93</v>
      </c>
      <c r="H108" s="306">
        <v>0.86</v>
      </c>
      <c r="I108" s="306">
        <v>0.97</v>
      </c>
      <c r="J108" s="306">
        <v>0.86</v>
      </c>
      <c r="K108" s="97">
        <v>0.7</v>
      </c>
    </row>
    <row r="109" spans="1:11" x14ac:dyDescent="0.25">
      <c r="A109" s="299" t="s">
        <v>210</v>
      </c>
      <c r="B109" s="293" t="s">
        <v>50</v>
      </c>
      <c r="C109" s="300">
        <v>0.93</v>
      </c>
      <c r="D109" s="300">
        <v>0.75</v>
      </c>
      <c r="E109" s="300">
        <v>0.96</v>
      </c>
      <c r="F109" s="300">
        <v>0.81</v>
      </c>
      <c r="G109" s="305">
        <v>0.94</v>
      </c>
      <c r="H109" s="305">
        <v>0.87</v>
      </c>
      <c r="I109" s="305">
        <v>0.91</v>
      </c>
      <c r="J109" s="305">
        <v>0.93</v>
      </c>
      <c r="K109" s="297">
        <v>0.9</v>
      </c>
    </row>
    <row r="110" spans="1:11" x14ac:dyDescent="0.25">
      <c r="A110" s="299" t="s">
        <v>210</v>
      </c>
      <c r="B110" s="296" t="s">
        <v>51</v>
      </c>
      <c r="C110" s="302">
        <v>0.93</v>
      </c>
      <c r="D110" s="302">
        <v>0.8</v>
      </c>
      <c r="E110" s="302">
        <v>0.84</v>
      </c>
      <c r="F110" s="302">
        <v>0.81</v>
      </c>
      <c r="G110" s="307">
        <v>0.92</v>
      </c>
      <c r="H110" s="307">
        <v>0.91</v>
      </c>
      <c r="I110" s="307">
        <v>0.92</v>
      </c>
      <c r="J110" s="307">
        <v>0.85</v>
      </c>
      <c r="K110" s="294">
        <v>0.7</v>
      </c>
    </row>
    <row r="111" spans="1:11" x14ac:dyDescent="0.25">
      <c r="A111" s="94">
        <v>45484</v>
      </c>
      <c r="B111" s="105" t="s">
        <v>50</v>
      </c>
      <c r="C111" s="96">
        <v>0.92</v>
      </c>
      <c r="D111" s="96">
        <v>0.63</v>
      </c>
      <c r="E111" s="96">
        <v>0.96</v>
      </c>
      <c r="F111" s="96">
        <v>0.83</v>
      </c>
      <c r="G111" s="218">
        <v>0.94</v>
      </c>
      <c r="H111" s="218">
        <v>0.83</v>
      </c>
      <c r="I111" s="218">
        <v>0.71</v>
      </c>
      <c r="J111" s="218">
        <v>0.91</v>
      </c>
      <c r="K111" s="97">
        <v>0.9</v>
      </c>
    </row>
    <row r="112" spans="1:11" x14ac:dyDescent="0.25">
      <c r="A112" s="106">
        <v>45485</v>
      </c>
      <c r="B112" s="107" t="s">
        <v>51</v>
      </c>
      <c r="C112" s="99">
        <v>0.89</v>
      </c>
      <c r="D112" s="99">
        <v>0.67</v>
      </c>
      <c r="E112" s="99">
        <v>0.85</v>
      </c>
      <c r="F112" s="99">
        <v>0.83</v>
      </c>
      <c r="G112" s="306">
        <v>0.97</v>
      </c>
      <c r="H112" s="306">
        <v>0.67</v>
      </c>
      <c r="I112" s="306">
        <v>0.86</v>
      </c>
      <c r="J112" s="306">
        <v>0.84</v>
      </c>
      <c r="K112" s="108">
        <v>0.7</v>
      </c>
    </row>
    <row r="113" spans="1:11" x14ac:dyDescent="0.25">
      <c r="A113" s="106" t="s">
        <v>211</v>
      </c>
      <c r="B113" s="105" t="s">
        <v>50</v>
      </c>
      <c r="C113" s="96">
        <v>0.98</v>
      </c>
      <c r="D113" s="96">
        <v>0.63</v>
      </c>
      <c r="E113" s="96">
        <v>0.96</v>
      </c>
      <c r="F113" s="96">
        <v>0.83</v>
      </c>
      <c r="G113" s="218">
        <v>0.94</v>
      </c>
      <c r="H113" s="96">
        <v>0.67</v>
      </c>
      <c r="I113" s="218">
        <v>1</v>
      </c>
      <c r="J113" s="96">
        <v>0.9</v>
      </c>
      <c r="K113" s="97">
        <v>0.9</v>
      </c>
    </row>
    <row r="114" spans="1:11" x14ac:dyDescent="0.25">
      <c r="A114" s="106" t="s">
        <v>211</v>
      </c>
      <c r="B114" s="107" t="s">
        <v>51</v>
      </c>
      <c r="C114" s="99">
        <v>0.96</v>
      </c>
      <c r="D114" s="99">
        <v>0.69</v>
      </c>
      <c r="E114" s="99">
        <v>0.85</v>
      </c>
      <c r="F114" s="99">
        <v>0.86</v>
      </c>
      <c r="G114" s="306">
        <v>0.92</v>
      </c>
      <c r="H114" s="99">
        <v>0.67</v>
      </c>
      <c r="I114" s="306">
        <v>1</v>
      </c>
      <c r="J114" s="99">
        <v>0.84</v>
      </c>
      <c r="K114" s="108">
        <v>0.7</v>
      </c>
    </row>
    <row r="115" spans="1:11" x14ac:dyDescent="0.25">
      <c r="A115" s="106">
        <v>45536</v>
      </c>
      <c r="B115" s="105" t="s">
        <v>50</v>
      </c>
      <c r="C115" s="99">
        <v>0.95</v>
      </c>
      <c r="D115" s="99">
        <v>0.71</v>
      </c>
      <c r="E115" s="99">
        <v>0.95</v>
      </c>
      <c r="F115" s="99">
        <v>0.8</v>
      </c>
      <c r="G115" s="306">
        <v>0.95</v>
      </c>
      <c r="H115" s="99">
        <v>0.17</v>
      </c>
      <c r="I115" s="306">
        <v>1</v>
      </c>
      <c r="J115" s="99">
        <v>0.92</v>
      </c>
      <c r="K115" s="108">
        <v>0.9</v>
      </c>
    </row>
    <row r="116" spans="1:11" x14ac:dyDescent="0.25">
      <c r="A116" s="106">
        <v>45536</v>
      </c>
      <c r="B116" s="107" t="s">
        <v>51</v>
      </c>
      <c r="C116" s="99">
        <v>0.97</v>
      </c>
      <c r="D116" s="99">
        <v>0.71</v>
      </c>
      <c r="E116" s="99">
        <v>0.85</v>
      </c>
      <c r="F116" s="99">
        <v>0.82</v>
      </c>
      <c r="G116" s="306">
        <v>0.94</v>
      </c>
      <c r="H116" s="99">
        <v>0.67</v>
      </c>
      <c r="I116" s="306">
        <v>1</v>
      </c>
      <c r="J116" s="99">
        <v>0.85</v>
      </c>
      <c r="K116" s="108">
        <v>0.7</v>
      </c>
    </row>
    <row r="117" spans="1:11" x14ac:dyDescent="0.25">
      <c r="A117" s="299" t="s">
        <v>214</v>
      </c>
      <c r="B117" s="293" t="s">
        <v>50</v>
      </c>
      <c r="C117" s="300">
        <v>0.91</v>
      </c>
      <c r="D117" s="300">
        <v>0.66</v>
      </c>
      <c r="E117" s="300">
        <v>0.96</v>
      </c>
      <c r="F117" s="300">
        <v>0.83</v>
      </c>
      <c r="G117" s="305">
        <v>0.93</v>
      </c>
      <c r="H117" s="305">
        <v>0.8</v>
      </c>
      <c r="I117" s="305">
        <v>0.78</v>
      </c>
      <c r="J117" s="305">
        <v>0.92</v>
      </c>
      <c r="K117" s="297">
        <v>0.9</v>
      </c>
    </row>
    <row r="118" spans="1:11" x14ac:dyDescent="0.25">
      <c r="A118" s="299" t="s">
        <v>215</v>
      </c>
      <c r="B118" s="293" t="s">
        <v>51</v>
      </c>
      <c r="C118" s="300">
        <v>0.94</v>
      </c>
      <c r="D118" s="300">
        <v>0.69</v>
      </c>
      <c r="E118" s="300">
        <v>0.88</v>
      </c>
      <c r="F118" s="300">
        <v>0.84</v>
      </c>
      <c r="G118" s="305">
        <v>0.95</v>
      </c>
      <c r="H118" s="305">
        <v>0.67</v>
      </c>
      <c r="I118" s="305">
        <v>0.94</v>
      </c>
      <c r="J118" s="305">
        <v>0.87</v>
      </c>
      <c r="K118" s="300">
        <v>0.7</v>
      </c>
    </row>
    <row r="119" spans="1:11" s="220" customFormat="1" x14ac:dyDescent="0.25">
      <c r="A119" s="308"/>
      <c r="B119" s="309"/>
      <c r="C119" s="310"/>
      <c r="D119" s="310"/>
      <c r="E119" s="310"/>
      <c r="F119" s="310"/>
      <c r="G119" s="311"/>
      <c r="H119" s="311"/>
      <c r="I119" s="311"/>
      <c r="J119" s="311"/>
      <c r="K119" s="310"/>
    </row>
    <row r="120" spans="1:11" x14ac:dyDescent="0.25">
      <c r="A120" s="112" t="s">
        <v>50</v>
      </c>
      <c r="C120" s="67" t="s">
        <v>63</v>
      </c>
    </row>
    <row r="121" spans="1:11" x14ac:dyDescent="0.25">
      <c r="A121" s="112" t="s">
        <v>51</v>
      </c>
      <c r="C121" s="67" t="s">
        <v>64</v>
      </c>
    </row>
    <row r="122" spans="1:11" x14ac:dyDescent="0.25">
      <c r="A122" s="67" t="s">
        <v>55</v>
      </c>
      <c r="C122" s="67" t="s">
        <v>65</v>
      </c>
    </row>
    <row r="123" spans="1:11" x14ac:dyDescent="0.25">
      <c r="C123" s="67" t="s">
        <v>66</v>
      </c>
    </row>
    <row r="124" spans="1:11" x14ac:dyDescent="0.25">
      <c r="C124" s="67" t="s">
        <v>212</v>
      </c>
    </row>
    <row r="125" spans="1:11" x14ac:dyDescent="0.25">
      <c r="C125" s="67" t="s">
        <v>213</v>
      </c>
    </row>
  </sheetData>
  <sheetProtection algorithmName="SHA-512" hashValue="9xGKv1BD0Vf15nsSvauBgFbyMTzpo88fiQ2f1wCqBA87/3oqNE0n8w2ifGOgeN1q6vqeI0UoMMG7S50wAam+bg==" saltValue="PRNRWknEBZOI8ZJ0GgZYYg==" spinCount="100000" sheet="1" objects="1" scenarios="1"/>
  <mergeCells count="1">
    <mergeCell ref="A5:K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95"/>
  <sheetViews>
    <sheetView showGridLines="0" topLeftCell="G50" zoomScaleNormal="100" workbookViewId="0">
      <selection activeCell="Q71" sqref="Q71"/>
    </sheetView>
  </sheetViews>
  <sheetFormatPr baseColWidth="10" defaultColWidth="9.140625" defaultRowHeight="15" x14ac:dyDescent="0.25"/>
  <cols>
    <col min="1" max="1" width="5.7109375" customWidth="1"/>
    <col min="2" max="2" width="15.5703125" style="6" customWidth="1"/>
    <col min="3" max="3" width="14" bestFit="1" customWidth="1"/>
    <col min="4" max="4" width="20" bestFit="1" customWidth="1"/>
    <col min="5" max="5" width="19.42578125" customWidth="1"/>
    <col min="6" max="8" width="16.7109375" customWidth="1"/>
    <col min="9" max="12" width="18" customWidth="1"/>
    <col min="13" max="13" width="15.140625" bestFit="1" customWidth="1"/>
    <col min="14" max="14" width="21.7109375" customWidth="1"/>
    <col min="15" max="15" width="19" style="4" customWidth="1"/>
    <col min="16" max="16" width="21.85546875" style="4" customWidth="1"/>
    <col min="17" max="17" width="26.5703125" style="5" customWidth="1"/>
    <col min="18" max="18" width="20.5703125" style="5" customWidth="1"/>
    <col min="19" max="19" width="27.5703125" customWidth="1"/>
  </cols>
  <sheetData>
    <row r="1" spans="2:21" ht="50.1" customHeight="1" x14ac:dyDescent="0.25"/>
    <row r="2" spans="2:21" ht="20.100000000000001" customHeight="1" x14ac:dyDescent="0.3">
      <c r="B2" s="15" t="s">
        <v>67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6"/>
      <c r="T2" s="16"/>
      <c r="U2" s="16"/>
    </row>
    <row r="3" spans="2:21" ht="30" customHeight="1" x14ac:dyDescent="0.25">
      <c r="B3" s="48"/>
      <c r="C3" s="320" t="s">
        <v>68</v>
      </c>
      <c r="D3" s="320"/>
      <c r="E3" s="320"/>
      <c r="F3" s="320"/>
      <c r="G3" s="320"/>
      <c r="H3" s="320"/>
      <c r="I3" s="320"/>
      <c r="J3" s="320" t="s">
        <v>69</v>
      </c>
      <c r="K3" s="320"/>
      <c r="L3" s="321" t="s">
        <v>70</v>
      </c>
      <c r="M3" s="322"/>
      <c r="N3" s="322"/>
      <c r="O3" s="322"/>
      <c r="P3" s="323"/>
      <c r="Q3" s="324" t="s">
        <v>71</v>
      </c>
      <c r="R3" s="324"/>
      <c r="S3" s="324"/>
    </row>
    <row r="4" spans="2:21" ht="38.25" customHeight="1" x14ac:dyDescent="0.25">
      <c r="B4" s="25" t="s">
        <v>0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221" t="s">
        <v>184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20" t="s">
        <v>83</v>
      </c>
      <c r="P4" s="20" t="s">
        <v>84</v>
      </c>
      <c r="Q4" s="24" t="s">
        <v>42</v>
      </c>
      <c r="R4" s="24" t="s">
        <v>85</v>
      </c>
      <c r="S4" s="153" t="s">
        <v>86</v>
      </c>
    </row>
    <row r="5" spans="2:21" ht="15.75" x14ac:dyDescent="0.25">
      <c r="B5" s="13">
        <v>44044</v>
      </c>
      <c r="C5" s="156">
        <v>129</v>
      </c>
      <c r="D5" s="156">
        <v>128</v>
      </c>
      <c r="E5" s="156">
        <v>1</v>
      </c>
      <c r="F5" s="156">
        <v>7</v>
      </c>
      <c r="G5" s="156">
        <v>63</v>
      </c>
      <c r="H5" s="222">
        <v>52.333329999999997</v>
      </c>
      <c r="I5" s="156">
        <v>364</v>
      </c>
      <c r="J5" s="156">
        <v>63</v>
      </c>
      <c r="K5" s="156">
        <v>0</v>
      </c>
      <c r="L5" s="156">
        <v>3</v>
      </c>
      <c r="M5" s="156">
        <v>34</v>
      </c>
      <c r="N5" s="156">
        <v>26</v>
      </c>
      <c r="O5" s="10">
        <f t="shared" ref="O5:O58" si="0">+M5/(M5+N5)</f>
        <v>0.56666666666666665</v>
      </c>
      <c r="P5" s="10">
        <f t="shared" ref="P5:P58" si="1">+N5/(M5+N5)</f>
        <v>0.43333333333333335</v>
      </c>
      <c r="Q5" s="11">
        <v>853775.81</v>
      </c>
      <c r="R5" s="11">
        <f t="shared" ref="R5:R58" si="2">+Q5/S5</f>
        <v>34151.032400000004</v>
      </c>
      <c r="S5" s="157">
        <v>25</v>
      </c>
    </row>
    <row r="6" spans="2:21" ht="15.75" x14ac:dyDescent="0.25">
      <c r="B6" s="13">
        <v>44075</v>
      </c>
      <c r="C6" s="156">
        <v>184</v>
      </c>
      <c r="D6" s="156">
        <v>184</v>
      </c>
      <c r="E6" s="156">
        <v>0</v>
      </c>
      <c r="F6" s="156">
        <v>5</v>
      </c>
      <c r="G6" s="156">
        <v>63</v>
      </c>
      <c r="H6" s="222">
        <v>66.142859999999999</v>
      </c>
      <c r="I6" s="156">
        <v>480</v>
      </c>
      <c r="J6" s="156">
        <v>55</v>
      </c>
      <c r="K6" s="156">
        <v>1</v>
      </c>
      <c r="L6" s="156">
        <v>8</v>
      </c>
      <c r="M6" s="156">
        <v>39</v>
      </c>
      <c r="N6" s="156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157">
        <v>27</v>
      </c>
    </row>
    <row r="7" spans="2:21" s="43" customFormat="1" ht="15.75" x14ac:dyDescent="0.25">
      <c r="B7" s="71" t="s">
        <v>87</v>
      </c>
      <c r="C7" s="158">
        <f>+SUM(C5:C6)</f>
        <v>313</v>
      </c>
      <c r="D7" s="158">
        <f>+SUM(D5:D6)</f>
        <v>312</v>
      </c>
      <c r="E7" s="158">
        <f>+SUM(E5:E6)</f>
        <v>1</v>
      </c>
      <c r="F7" s="158">
        <f>+SUM(F5:F6)</f>
        <v>12</v>
      </c>
      <c r="G7" s="158">
        <f>+SUM(G5:G6)</f>
        <v>126</v>
      </c>
      <c r="H7" s="223">
        <f>+AVERAGE(H5:H6)</f>
        <v>59.238095000000001</v>
      </c>
      <c r="I7" s="159">
        <f>+I6</f>
        <v>480</v>
      </c>
      <c r="J7" s="160">
        <f>+SUM(J5:J6)</f>
        <v>118</v>
      </c>
      <c r="K7" s="158">
        <f>+SUM(K5:K6)</f>
        <v>1</v>
      </c>
      <c r="L7" s="158">
        <f>+SUM(L5:L6)</f>
        <v>11</v>
      </c>
      <c r="M7" s="160">
        <f>+SUM(M4:M6)</f>
        <v>73</v>
      </c>
      <c r="N7" s="160">
        <f>+SUM(N4:N6)</f>
        <v>34</v>
      </c>
      <c r="O7" s="81">
        <f t="shared" si="0"/>
        <v>0.68224299065420557</v>
      </c>
      <c r="P7" s="81">
        <f t="shared" si="1"/>
        <v>0.31775700934579437</v>
      </c>
      <c r="Q7" s="82">
        <f>+SUM(Q4:Q6)</f>
        <v>1751569.4300000002</v>
      </c>
      <c r="R7" s="161">
        <f t="shared" si="2"/>
        <v>33684.027500000004</v>
      </c>
      <c r="S7" s="162">
        <f>+SUM(S4:S6)</f>
        <v>52</v>
      </c>
    </row>
    <row r="8" spans="2:21" ht="15.75" x14ac:dyDescent="0.25">
      <c r="B8" s="13">
        <v>44105</v>
      </c>
      <c r="C8" s="156">
        <v>211</v>
      </c>
      <c r="D8" s="156">
        <v>211</v>
      </c>
      <c r="E8" s="156">
        <v>0</v>
      </c>
      <c r="F8" s="156">
        <v>11</v>
      </c>
      <c r="G8" s="156">
        <v>164</v>
      </c>
      <c r="H8" s="222">
        <v>78.335369999999998</v>
      </c>
      <c r="I8" s="156">
        <v>516</v>
      </c>
      <c r="J8" s="156">
        <v>164</v>
      </c>
      <c r="K8" s="156">
        <v>0</v>
      </c>
      <c r="L8" s="156">
        <v>17</v>
      </c>
      <c r="M8" s="156">
        <v>82</v>
      </c>
      <c r="N8" s="156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157">
        <v>74</v>
      </c>
    </row>
    <row r="9" spans="2:21" ht="15.75" x14ac:dyDescent="0.25">
      <c r="B9" s="13">
        <v>44136</v>
      </c>
      <c r="C9" s="156">
        <v>235</v>
      </c>
      <c r="D9" s="156">
        <v>235</v>
      </c>
      <c r="E9" s="156">
        <v>0</v>
      </c>
      <c r="F9" s="156">
        <v>6</v>
      </c>
      <c r="G9" s="156">
        <v>140</v>
      </c>
      <c r="H9" s="222">
        <v>98.928569999999993</v>
      </c>
      <c r="I9" s="156">
        <v>605</v>
      </c>
      <c r="J9" s="156">
        <v>140</v>
      </c>
      <c r="K9" s="156">
        <v>0</v>
      </c>
      <c r="L9" s="156">
        <v>2</v>
      </c>
      <c r="M9" s="156">
        <v>116</v>
      </c>
      <c r="N9" s="156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157">
        <v>109</v>
      </c>
    </row>
    <row r="10" spans="2:21" ht="15.75" x14ac:dyDescent="0.25">
      <c r="B10" s="13">
        <v>44166</v>
      </c>
      <c r="C10" s="156">
        <v>296</v>
      </c>
      <c r="D10" s="156">
        <v>294</v>
      </c>
      <c r="E10" s="156">
        <v>2</v>
      </c>
      <c r="F10" s="156">
        <v>9</v>
      </c>
      <c r="G10" s="156">
        <v>116</v>
      </c>
      <c r="H10" s="222">
        <v>99.508619999999993</v>
      </c>
      <c r="I10" s="156">
        <v>776</v>
      </c>
      <c r="J10" s="156">
        <v>108</v>
      </c>
      <c r="K10" s="156">
        <v>8</v>
      </c>
      <c r="L10" s="156">
        <v>1</v>
      </c>
      <c r="M10" s="156">
        <v>72</v>
      </c>
      <c r="N10" s="156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157">
        <v>41</v>
      </c>
    </row>
    <row r="11" spans="2:21" s="43" customFormat="1" ht="15.75" x14ac:dyDescent="0.25">
      <c r="B11" s="71" t="s">
        <v>88</v>
      </c>
      <c r="C11" s="158">
        <f>+SUM(C8:C10)</f>
        <v>742</v>
      </c>
      <c r="D11" s="158">
        <f>+SUM(D8:D10)</f>
        <v>740</v>
      </c>
      <c r="E11" s="158">
        <f>+SUM(E8:E10)</f>
        <v>2</v>
      </c>
      <c r="F11" s="158">
        <f>+SUM(F8:F10)</f>
        <v>26</v>
      </c>
      <c r="G11" s="158">
        <f>+SUM(G8:G10)</f>
        <v>420</v>
      </c>
      <c r="H11" s="223">
        <f>+AVERAGE(H8:H10)</f>
        <v>92.25752</v>
      </c>
      <c r="I11" s="159">
        <f>+I10</f>
        <v>776</v>
      </c>
      <c r="J11" s="160">
        <f>+SUM(J8:J10)</f>
        <v>412</v>
      </c>
      <c r="K11" s="158">
        <f>+SUM(K8:K10)</f>
        <v>8</v>
      </c>
      <c r="L11" s="158">
        <f>+SUM(L8:L10)</f>
        <v>20</v>
      </c>
      <c r="M11" s="160">
        <f>+SUM(M8:M10)</f>
        <v>270</v>
      </c>
      <c r="N11" s="160">
        <f>+SUM(N8:N10)</f>
        <v>122</v>
      </c>
      <c r="O11" s="81">
        <f t="shared" si="0"/>
        <v>0.68877551020408168</v>
      </c>
      <c r="P11" s="81">
        <f t="shared" si="1"/>
        <v>0.31122448979591838</v>
      </c>
      <c r="Q11" s="82">
        <f>+SUM(Q8:Q10)</f>
        <v>16834895.770000003</v>
      </c>
      <c r="R11" s="161">
        <f t="shared" si="2"/>
        <v>75155.78468750001</v>
      </c>
      <c r="S11" s="162">
        <f>+SUM(S8:S10)</f>
        <v>224</v>
      </c>
    </row>
    <row r="12" spans="2:21" ht="15.75" x14ac:dyDescent="0.25">
      <c r="B12" s="13">
        <v>44197</v>
      </c>
      <c r="C12" s="156">
        <v>285</v>
      </c>
      <c r="D12" s="156">
        <v>281</v>
      </c>
      <c r="E12" s="156">
        <v>4</v>
      </c>
      <c r="F12" s="156">
        <v>10</v>
      </c>
      <c r="G12" s="156">
        <v>97</v>
      </c>
      <c r="H12" s="222">
        <v>92.346940000000004</v>
      </c>
      <c r="I12" s="156">
        <v>954</v>
      </c>
      <c r="J12" s="156">
        <v>93</v>
      </c>
      <c r="K12" s="156">
        <v>5</v>
      </c>
      <c r="L12" s="156">
        <v>2</v>
      </c>
      <c r="M12" s="156">
        <v>80</v>
      </c>
      <c r="N12" s="156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157">
        <v>50</v>
      </c>
    </row>
    <row r="13" spans="2:21" ht="15.75" x14ac:dyDescent="0.25">
      <c r="B13" s="13">
        <v>44228</v>
      </c>
      <c r="C13" s="156">
        <v>312</v>
      </c>
      <c r="D13" s="156">
        <v>311</v>
      </c>
      <c r="E13" s="156">
        <v>1</v>
      </c>
      <c r="F13" s="156">
        <v>14</v>
      </c>
      <c r="G13" s="156">
        <v>267</v>
      </c>
      <c r="H13" s="222">
        <v>99.977530000000002</v>
      </c>
      <c r="I13" s="156">
        <v>985</v>
      </c>
      <c r="J13" s="156">
        <v>263</v>
      </c>
      <c r="K13" s="156">
        <v>5</v>
      </c>
      <c r="L13" s="156">
        <v>4</v>
      </c>
      <c r="M13" s="156">
        <v>198</v>
      </c>
      <c r="N13" s="156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157">
        <v>145</v>
      </c>
    </row>
    <row r="14" spans="2:21" ht="15.75" x14ac:dyDescent="0.25">
      <c r="B14" s="13">
        <v>44256</v>
      </c>
      <c r="C14" s="156">
        <v>377</v>
      </c>
      <c r="D14" s="156">
        <v>373</v>
      </c>
      <c r="E14" s="156">
        <v>4</v>
      </c>
      <c r="F14" s="156">
        <v>10</v>
      </c>
      <c r="G14" s="156">
        <v>512</v>
      </c>
      <c r="H14" s="222">
        <v>90.708169999999996</v>
      </c>
      <c r="I14" s="156">
        <v>840</v>
      </c>
      <c r="J14" s="156">
        <v>509</v>
      </c>
      <c r="K14" s="156">
        <v>3</v>
      </c>
      <c r="L14" s="156">
        <v>29</v>
      </c>
      <c r="M14" s="156">
        <v>345</v>
      </c>
      <c r="N14" s="156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157">
        <v>281</v>
      </c>
    </row>
    <row r="15" spans="2:21" s="43" customFormat="1" ht="15.75" x14ac:dyDescent="0.25">
      <c r="B15" s="71" t="s">
        <v>89</v>
      </c>
      <c r="C15" s="158">
        <v>437</v>
      </c>
      <c r="D15" s="158">
        <v>388</v>
      </c>
      <c r="E15" s="158">
        <v>49</v>
      </c>
      <c r="F15" s="158">
        <v>1</v>
      </c>
      <c r="G15" s="158">
        <v>464</v>
      </c>
      <c r="H15" s="223">
        <f>+AVERAGE(H12:H14)</f>
        <v>94.344213333333343</v>
      </c>
      <c r="I15" s="159">
        <f>+I14</f>
        <v>840</v>
      </c>
      <c r="J15" s="160">
        <v>456</v>
      </c>
      <c r="K15" s="158">
        <v>8</v>
      </c>
      <c r="L15" s="158">
        <v>10</v>
      </c>
      <c r="M15" s="160">
        <v>284</v>
      </c>
      <c r="N15" s="160">
        <v>162</v>
      </c>
      <c r="O15" s="81">
        <f t="shared" si="0"/>
        <v>0.63677130044843044</v>
      </c>
      <c r="P15" s="81">
        <f t="shared" si="1"/>
        <v>0.3632286995515695</v>
      </c>
      <c r="Q15" s="82">
        <f>+SUM(Q12:Q14)</f>
        <v>24355853.550000001</v>
      </c>
      <c r="R15" s="161">
        <f t="shared" si="2"/>
        <v>51167.759558823534</v>
      </c>
      <c r="S15" s="162">
        <f>+SUM(S12:S14)</f>
        <v>476</v>
      </c>
    </row>
    <row r="16" spans="2:21" ht="15.75" x14ac:dyDescent="0.25">
      <c r="B16" s="13">
        <v>44287</v>
      </c>
      <c r="C16" s="156">
        <v>356</v>
      </c>
      <c r="D16" s="156">
        <v>351</v>
      </c>
      <c r="E16" s="156">
        <v>5</v>
      </c>
      <c r="F16" s="156">
        <v>8</v>
      </c>
      <c r="G16" s="156">
        <v>420</v>
      </c>
      <c r="H16" s="222">
        <v>75.69359</v>
      </c>
      <c r="I16" s="156">
        <v>768</v>
      </c>
      <c r="J16" s="156">
        <v>420</v>
      </c>
      <c r="K16" s="156">
        <v>0</v>
      </c>
      <c r="L16" s="156">
        <v>21</v>
      </c>
      <c r="M16" s="156">
        <v>288</v>
      </c>
      <c r="N16" s="156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157">
        <v>244</v>
      </c>
    </row>
    <row r="17" spans="2:19" ht="15.75" x14ac:dyDescent="0.25">
      <c r="B17" s="13">
        <v>44317</v>
      </c>
      <c r="C17" s="156">
        <v>370</v>
      </c>
      <c r="D17" s="156">
        <v>285</v>
      </c>
      <c r="E17" s="156">
        <v>85</v>
      </c>
      <c r="F17" s="156">
        <v>21</v>
      </c>
      <c r="G17" s="156">
        <v>493</v>
      </c>
      <c r="H17" s="222">
        <v>51.79757</v>
      </c>
      <c r="I17" s="156">
        <v>624</v>
      </c>
      <c r="J17" s="156">
        <v>491</v>
      </c>
      <c r="K17" s="156">
        <v>2</v>
      </c>
      <c r="L17" s="156">
        <v>15</v>
      </c>
      <c r="M17" s="156">
        <v>352</v>
      </c>
      <c r="N17" s="156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157">
        <v>292</v>
      </c>
    </row>
    <row r="18" spans="2:19" ht="15.75" x14ac:dyDescent="0.25">
      <c r="B18" s="13">
        <v>44348</v>
      </c>
      <c r="C18" s="156">
        <v>374</v>
      </c>
      <c r="D18" s="156">
        <v>319</v>
      </c>
      <c r="E18" s="156">
        <v>55</v>
      </c>
      <c r="F18" s="156">
        <v>9</v>
      </c>
      <c r="G18" s="156">
        <v>362</v>
      </c>
      <c r="H18" s="222">
        <v>59.77901</v>
      </c>
      <c r="I18" s="156">
        <v>627</v>
      </c>
      <c r="J18" s="156">
        <v>360</v>
      </c>
      <c r="K18" s="156">
        <v>2</v>
      </c>
      <c r="L18" s="156">
        <v>18</v>
      </c>
      <c r="M18" s="156">
        <v>256</v>
      </c>
      <c r="N18" s="156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157">
        <v>196</v>
      </c>
    </row>
    <row r="19" spans="2:19" s="43" customFormat="1" ht="15.75" x14ac:dyDescent="0.25">
      <c r="B19" s="71" t="s">
        <v>90</v>
      </c>
      <c r="C19" s="158">
        <f>+SUM(C16:C18)</f>
        <v>1100</v>
      </c>
      <c r="D19" s="158">
        <f>+SUM(D16:D18)</f>
        <v>955</v>
      </c>
      <c r="E19" s="158">
        <f>+SUM(E16:E18)</f>
        <v>145</v>
      </c>
      <c r="F19" s="158">
        <f>+SUM(F16:F18)</f>
        <v>38</v>
      </c>
      <c r="G19" s="158">
        <f>+SUM(G16:G18)</f>
        <v>1275</v>
      </c>
      <c r="H19" s="223">
        <f>+AVERAGE(H16:H18)</f>
        <v>62.423390000000005</v>
      </c>
      <c r="I19" s="159">
        <f>+I18</f>
        <v>627</v>
      </c>
      <c r="J19" s="160">
        <f>+SUM(J16:J18)</f>
        <v>1271</v>
      </c>
      <c r="K19" s="158">
        <f>+SUM(K16:K18)</f>
        <v>4</v>
      </c>
      <c r="L19" s="158">
        <f>+SUM(L16:L18)</f>
        <v>54</v>
      </c>
      <c r="M19" s="160">
        <f>+SUM(M16:M18)</f>
        <v>896</v>
      </c>
      <c r="N19" s="160">
        <f>+SUM(N16:N18)</f>
        <v>321</v>
      </c>
      <c r="O19" s="81">
        <f t="shared" si="0"/>
        <v>0.73623664749383733</v>
      </c>
      <c r="P19" s="81">
        <f t="shared" si="1"/>
        <v>0.26376335250616267</v>
      </c>
      <c r="Q19" s="82">
        <f>+SUM(Q16:Q18)</f>
        <v>20228447.809999999</v>
      </c>
      <c r="R19" s="161">
        <f t="shared" si="2"/>
        <v>27634.491543715845</v>
      </c>
      <c r="S19" s="162">
        <f>+SUM(S16:S18)</f>
        <v>732</v>
      </c>
    </row>
    <row r="20" spans="2:19" ht="15.75" x14ac:dyDescent="0.25">
      <c r="B20" s="13">
        <v>44378</v>
      </c>
      <c r="C20" s="156">
        <v>415</v>
      </c>
      <c r="D20" s="156">
        <v>365</v>
      </c>
      <c r="E20" s="156">
        <v>50</v>
      </c>
      <c r="F20" s="156">
        <v>3</v>
      </c>
      <c r="G20" s="156">
        <v>566</v>
      </c>
      <c r="H20" s="222">
        <v>45.98236</v>
      </c>
      <c r="I20" s="156">
        <v>473</v>
      </c>
      <c r="J20" s="156">
        <v>562</v>
      </c>
      <c r="K20" s="156">
        <v>4</v>
      </c>
      <c r="L20" s="156">
        <v>26</v>
      </c>
      <c r="M20" s="156">
        <v>400</v>
      </c>
      <c r="N20" s="156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157">
        <v>302</v>
      </c>
    </row>
    <row r="21" spans="2:19" ht="15.75" x14ac:dyDescent="0.25">
      <c r="B21" s="13">
        <v>44409</v>
      </c>
      <c r="C21" s="156">
        <v>372</v>
      </c>
      <c r="D21" s="156">
        <v>325</v>
      </c>
      <c r="E21" s="156">
        <v>47</v>
      </c>
      <c r="F21" s="156">
        <v>3</v>
      </c>
      <c r="G21" s="156">
        <v>242</v>
      </c>
      <c r="H21" s="222">
        <v>37.169420000000002</v>
      </c>
      <c r="I21" s="156">
        <v>600</v>
      </c>
      <c r="J21" s="156">
        <v>238</v>
      </c>
      <c r="K21" s="156">
        <v>4</v>
      </c>
      <c r="L21" s="156">
        <v>8</v>
      </c>
      <c r="M21" s="156">
        <v>178</v>
      </c>
      <c r="N21" s="156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157">
        <v>156</v>
      </c>
    </row>
    <row r="22" spans="2:19" ht="15.75" x14ac:dyDescent="0.25">
      <c r="B22" s="13">
        <v>44440</v>
      </c>
      <c r="C22" s="156">
        <v>343</v>
      </c>
      <c r="D22" s="156">
        <v>310</v>
      </c>
      <c r="E22" s="156">
        <v>33</v>
      </c>
      <c r="F22" s="156">
        <v>3</v>
      </c>
      <c r="G22" s="156">
        <v>419</v>
      </c>
      <c r="H22" s="222">
        <v>43.740479999999998</v>
      </c>
      <c r="I22" s="156">
        <v>521</v>
      </c>
      <c r="J22" s="156">
        <v>418</v>
      </c>
      <c r="K22" s="156">
        <v>1</v>
      </c>
      <c r="L22" s="156">
        <v>18</v>
      </c>
      <c r="M22" s="156">
        <v>283</v>
      </c>
      <c r="N22" s="156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157">
        <v>236</v>
      </c>
    </row>
    <row r="23" spans="2:19" s="43" customFormat="1" ht="15.75" x14ac:dyDescent="0.25">
      <c r="B23" s="71" t="s">
        <v>91</v>
      </c>
      <c r="C23" s="158">
        <f>+SUM(C20:C22)</f>
        <v>1130</v>
      </c>
      <c r="D23" s="158">
        <f>+SUM(D20:D22)</f>
        <v>1000</v>
      </c>
      <c r="E23" s="158">
        <f>+SUM(E20:E22)</f>
        <v>130</v>
      </c>
      <c r="F23" s="158">
        <f>+SUM(F20:F22)</f>
        <v>9</v>
      </c>
      <c r="G23" s="158">
        <f>+SUM(G20:G22)</f>
        <v>1227</v>
      </c>
      <c r="H23" s="223">
        <f>+AVERAGE(H20:H22)</f>
        <v>42.297419999999995</v>
      </c>
      <c r="I23" s="159">
        <f>+I22</f>
        <v>521</v>
      </c>
      <c r="J23" s="160">
        <f>+SUM(J20:J22)</f>
        <v>1218</v>
      </c>
      <c r="K23" s="158">
        <f>+SUM(K20:K22)</f>
        <v>9</v>
      </c>
      <c r="L23" s="158">
        <f>+SUM(L20:L22)</f>
        <v>52</v>
      </c>
      <c r="M23" s="160">
        <f>+SUM(M20:M22)</f>
        <v>861</v>
      </c>
      <c r="N23" s="160">
        <f>+SUM(N20:N22)</f>
        <v>305</v>
      </c>
      <c r="O23" s="81">
        <f t="shared" si="0"/>
        <v>0.73842195540308753</v>
      </c>
      <c r="P23" s="81">
        <f t="shared" si="1"/>
        <v>0.26157804459691253</v>
      </c>
      <c r="Q23" s="82">
        <f>+SUM(Q20:Q22)</f>
        <v>22686561.620000001</v>
      </c>
      <c r="R23" s="161">
        <f t="shared" si="2"/>
        <v>32689.570057636891</v>
      </c>
      <c r="S23" s="162">
        <f>+SUM(S20:S22)</f>
        <v>694</v>
      </c>
    </row>
    <row r="24" spans="2:19" ht="15.75" x14ac:dyDescent="0.25">
      <c r="B24" s="13">
        <v>44470</v>
      </c>
      <c r="C24" s="156">
        <v>308</v>
      </c>
      <c r="D24" s="156">
        <v>263</v>
      </c>
      <c r="E24" s="156">
        <v>45</v>
      </c>
      <c r="F24" s="156">
        <v>0</v>
      </c>
      <c r="G24" s="156">
        <v>352</v>
      </c>
      <c r="H24" s="222">
        <v>43.642049999999998</v>
      </c>
      <c r="I24" s="156">
        <v>477</v>
      </c>
      <c r="J24" s="156">
        <v>350</v>
      </c>
      <c r="K24" s="156">
        <v>2</v>
      </c>
      <c r="L24" s="156">
        <v>26</v>
      </c>
      <c r="M24" s="156">
        <v>237</v>
      </c>
      <c r="N24" s="156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157">
        <v>210</v>
      </c>
    </row>
    <row r="25" spans="2:19" ht="15.75" x14ac:dyDescent="0.25">
      <c r="B25" s="13">
        <v>44501</v>
      </c>
      <c r="C25" s="156">
        <v>371</v>
      </c>
      <c r="D25" s="156">
        <v>346</v>
      </c>
      <c r="E25" s="156">
        <v>25</v>
      </c>
      <c r="F25" s="156">
        <v>1</v>
      </c>
      <c r="G25" s="156">
        <v>344</v>
      </c>
      <c r="H25" s="222">
        <v>41.546509999999998</v>
      </c>
      <c r="I25" s="156">
        <v>503</v>
      </c>
      <c r="J25" s="156">
        <v>337</v>
      </c>
      <c r="K25" s="156">
        <v>7</v>
      </c>
      <c r="L25" s="156">
        <v>16</v>
      </c>
      <c r="M25" s="156">
        <v>226</v>
      </c>
      <c r="N25" s="156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157">
        <v>215</v>
      </c>
    </row>
    <row r="26" spans="2:19" ht="15.75" x14ac:dyDescent="0.25">
      <c r="B26" s="13">
        <v>44531</v>
      </c>
      <c r="C26" s="156">
        <v>341</v>
      </c>
      <c r="D26" s="156">
        <v>316</v>
      </c>
      <c r="E26" s="156">
        <v>25</v>
      </c>
      <c r="F26" s="156">
        <v>3</v>
      </c>
      <c r="G26" s="156">
        <v>289</v>
      </c>
      <c r="H26" s="222">
        <v>43.439450000000001</v>
      </c>
      <c r="I26" s="156">
        <v>552</v>
      </c>
      <c r="J26" s="156">
        <v>283</v>
      </c>
      <c r="K26" s="156">
        <v>6</v>
      </c>
      <c r="L26" s="156">
        <v>12</v>
      </c>
      <c r="M26" s="156">
        <v>179</v>
      </c>
      <c r="N26" s="156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157">
        <v>140</v>
      </c>
    </row>
    <row r="27" spans="2:19" s="43" customFormat="1" ht="15.75" x14ac:dyDescent="0.25">
      <c r="B27" s="71" t="s">
        <v>92</v>
      </c>
      <c r="C27" s="158">
        <f>+SUM(C24:C26)</f>
        <v>1020</v>
      </c>
      <c r="D27" s="158">
        <f>+SUM(D24:D26)</f>
        <v>925</v>
      </c>
      <c r="E27" s="158">
        <f>+SUM(E24:E26)</f>
        <v>95</v>
      </c>
      <c r="F27" s="158">
        <f>+SUM(F24:F26)</f>
        <v>4</v>
      </c>
      <c r="G27" s="158">
        <f>+SUM(G24:G26)</f>
        <v>985</v>
      </c>
      <c r="H27" s="223">
        <f>+AVERAGE(H24:H26)</f>
        <v>42.87600333333333</v>
      </c>
      <c r="I27" s="159">
        <f>+I26</f>
        <v>552</v>
      </c>
      <c r="J27" s="160">
        <f>+SUM(J24:J26)</f>
        <v>970</v>
      </c>
      <c r="K27" s="158">
        <f>+SUM(K24:K26)</f>
        <v>15</v>
      </c>
      <c r="L27" s="158">
        <f>+SUM(L24:L26)</f>
        <v>54</v>
      </c>
      <c r="M27" s="160">
        <f>+SUM(M24:M26)</f>
        <v>642</v>
      </c>
      <c r="N27" s="160">
        <f>+SUM(N24:N26)</f>
        <v>274</v>
      </c>
      <c r="O27" s="81">
        <f t="shared" si="0"/>
        <v>0.70087336244541487</v>
      </c>
      <c r="P27" s="81">
        <f t="shared" si="1"/>
        <v>0.29912663755458513</v>
      </c>
      <c r="Q27" s="82">
        <f>+SUM(Q24:Q26)</f>
        <v>40103901.210000001</v>
      </c>
      <c r="R27" s="161">
        <f t="shared" si="2"/>
        <v>70980.356123893813</v>
      </c>
      <c r="S27" s="162">
        <f>+SUM(S24:S26)</f>
        <v>565</v>
      </c>
    </row>
    <row r="28" spans="2:19" ht="15.75" x14ac:dyDescent="0.25">
      <c r="B28" s="13">
        <v>44562</v>
      </c>
      <c r="C28" s="156">
        <v>381</v>
      </c>
      <c r="D28" s="156">
        <v>357</v>
      </c>
      <c r="E28" s="156">
        <v>24</v>
      </c>
      <c r="F28" s="156">
        <v>4</v>
      </c>
      <c r="G28" s="156">
        <v>378</v>
      </c>
      <c r="H28" s="222">
        <v>52.256610000000002</v>
      </c>
      <c r="I28" s="156">
        <v>551</v>
      </c>
      <c r="J28" s="156">
        <v>376</v>
      </c>
      <c r="K28" s="156">
        <v>2</v>
      </c>
      <c r="L28" s="156">
        <v>18</v>
      </c>
      <c r="M28" s="156">
        <v>255</v>
      </c>
      <c r="N28" s="156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157">
        <v>235</v>
      </c>
    </row>
    <row r="29" spans="2:19" ht="15.75" x14ac:dyDescent="0.25">
      <c r="B29" s="13">
        <v>44593</v>
      </c>
      <c r="C29" s="156">
        <v>430</v>
      </c>
      <c r="D29" s="156">
        <v>400</v>
      </c>
      <c r="E29" s="156">
        <v>30</v>
      </c>
      <c r="F29" s="156">
        <v>2</v>
      </c>
      <c r="G29" s="156">
        <v>379</v>
      </c>
      <c r="H29" s="222">
        <v>39.625329999999998</v>
      </c>
      <c r="I29" s="156">
        <v>600</v>
      </c>
      <c r="J29" s="156">
        <v>377</v>
      </c>
      <c r="K29" s="156">
        <v>2</v>
      </c>
      <c r="L29" s="156">
        <v>24</v>
      </c>
      <c r="M29" s="156">
        <v>227</v>
      </c>
      <c r="N29" s="156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157">
        <v>200</v>
      </c>
    </row>
    <row r="30" spans="2:19" ht="15.75" x14ac:dyDescent="0.25">
      <c r="B30" s="13">
        <v>44621</v>
      </c>
      <c r="C30" s="156">
        <v>464</v>
      </c>
      <c r="D30" s="156">
        <v>399</v>
      </c>
      <c r="E30" s="156">
        <v>65</v>
      </c>
      <c r="F30" s="156">
        <v>5</v>
      </c>
      <c r="G30" s="156">
        <v>542</v>
      </c>
      <c r="H30" s="222">
        <v>38.496310000000001</v>
      </c>
      <c r="I30" s="156">
        <v>517</v>
      </c>
      <c r="J30" s="156">
        <v>537</v>
      </c>
      <c r="K30" s="156">
        <v>5</v>
      </c>
      <c r="L30" s="156">
        <v>32</v>
      </c>
      <c r="M30" s="156">
        <v>360</v>
      </c>
      <c r="N30" s="156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157">
        <v>322</v>
      </c>
    </row>
    <row r="31" spans="2:19" s="43" customFormat="1" ht="15.75" x14ac:dyDescent="0.25">
      <c r="B31" s="71" t="s">
        <v>93</v>
      </c>
      <c r="C31" s="158">
        <f>+SUM(C28:C30)</f>
        <v>1275</v>
      </c>
      <c r="D31" s="158">
        <f>+SUM(D28:D30)</f>
        <v>1156</v>
      </c>
      <c r="E31" s="158">
        <f>+SUM(E28:E30)</f>
        <v>119</v>
      </c>
      <c r="F31" s="158">
        <f>+SUM(F28:F30)</f>
        <v>11</v>
      </c>
      <c r="G31" s="158">
        <f>+SUM(G28:G30)</f>
        <v>1299</v>
      </c>
      <c r="H31" s="223">
        <f>+AVERAGE(H28:H30)</f>
        <v>43.459416666666669</v>
      </c>
      <c r="I31" s="159">
        <f>+I30</f>
        <v>517</v>
      </c>
      <c r="J31" s="160">
        <f>+SUM(J28:J30)</f>
        <v>1290</v>
      </c>
      <c r="K31" s="158">
        <f>+SUM(K28:K30)</f>
        <v>9</v>
      </c>
      <c r="L31" s="158">
        <f>+SUM(L28:L30)</f>
        <v>74</v>
      </c>
      <c r="M31" s="160">
        <f>+SUM(M28:M30)</f>
        <v>842</v>
      </c>
      <c r="N31" s="160">
        <f>+SUM(N28:N30)</f>
        <v>374</v>
      </c>
      <c r="O31" s="81">
        <f t="shared" si="0"/>
        <v>0.69243421052631582</v>
      </c>
      <c r="P31" s="81">
        <f t="shared" si="1"/>
        <v>0.30756578947368424</v>
      </c>
      <c r="Q31" s="82">
        <f>+SUM(Q28:Q30)</f>
        <v>27989582.810000002</v>
      </c>
      <c r="R31" s="161">
        <f t="shared" si="2"/>
        <v>36974.349815059446</v>
      </c>
      <c r="S31" s="162">
        <f>+SUM(S28:S30)</f>
        <v>757</v>
      </c>
    </row>
    <row r="32" spans="2:19" ht="15.75" x14ac:dyDescent="0.25">
      <c r="B32" s="47">
        <v>44652</v>
      </c>
      <c r="C32" s="156">
        <v>422</v>
      </c>
      <c r="D32" s="163">
        <v>346</v>
      </c>
      <c r="E32" s="163">
        <v>76</v>
      </c>
      <c r="F32" s="156">
        <v>4</v>
      </c>
      <c r="G32" s="156">
        <v>389</v>
      </c>
      <c r="H32" s="222">
        <v>36.832900000000002</v>
      </c>
      <c r="I32" s="156">
        <v>546</v>
      </c>
      <c r="J32" s="156">
        <v>384</v>
      </c>
      <c r="K32" s="156">
        <v>5</v>
      </c>
      <c r="L32" s="156">
        <v>24</v>
      </c>
      <c r="M32" s="156">
        <v>258</v>
      </c>
      <c r="N32" s="156">
        <v>102</v>
      </c>
      <c r="O32" s="10">
        <f t="shared" si="0"/>
        <v>0.71666666666666667</v>
      </c>
      <c r="P32" s="75">
        <f t="shared" si="1"/>
        <v>0.28333333333333333</v>
      </c>
      <c r="Q32" s="76">
        <v>12238151.93</v>
      </c>
      <c r="R32" s="11">
        <f t="shared" si="2"/>
        <v>58000.720047393363</v>
      </c>
      <c r="S32" s="164">
        <v>211</v>
      </c>
    </row>
    <row r="33" spans="1:19" ht="15.75" x14ac:dyDescent="0.25">
      <c r="B33" s="47">
        <v>44682</v>
      </c>
      <c r="C33" s="156">
        <v>414</v>
      </c>
      <c r="D33" s="163">
        <v>332</v>
      </c>
      <c r="E33" s="163">
        <v>82</v>
      </c>
      <c r="F33" s="156">
        <v>1</v>
      </c>
      <c r="G33" s="156">
        <v>370</v>
      </c>
      <c r="H33" s="222">
        <v>36.906170000000003</v>
      </c>
      <c r="I33" s="156">
        <v>589</v>
      </c>
      <c r="J33" s="156">
        <v>367</v>
      </c>
      <c r="K33" s="156">
        <v>4</v>
      </c>
      <c r="L33" s="156">
        <v>21</v>
      </c>
      <c r="M33" s="156">
        <v>269</v>
      </c>
      <c r="N33" s="156">
        <v>77</v>
      </c>
      <c r="O33" s="10">
        <f t="shared" si="0"/>
        <v>0.7774566473988439</v>
      </c>
      <c r="P33" s="75">
        <f t="shared" si="1"/>
        <v>0.22254335260115607</v>
      </c>
      <c r="Q33" s="76">
        <v>8509012.2000000011</v>
      </c>
      <c r="R33" s="11">
        <f t="shared" si="2"/>
        <v>39761.739252336454</v>
      </c>
      <c r="S33" s="164">
        <v>214</v>
      </c>
    </row>
    <row r="34" spans="1:19" ht="15.75" x14ac:dyDescent="0.25">
      <c r="B34" s="47">
        <v>44713</v>
      </c>
      <c r="C34" s="156">
        <v>373</v>
      </c>
      <c r="D34" s="163">
        <v>319</v>
      </c>
      <c r="E34" s="163">
        <v>54</v>
      </c>
      <c r="F34" s="156">
        <v>1</v>
      </c>
      <c r="G34" s="156">
        <v>496</v>
      </c>
      <c r="H34" s="222">
        <v>40.364919999999998</v>
      </c>
      <c r="I34" s="156">
        <v>465</v>
      </c>
      <c r="J34" s="156">
        <v>489</v>
      </c>
      <c r="K34" s="156">
        <v>12</v>
      </c>
      <c r="L34" s="156">
        <v>32</v>
      </c>
      <c r="M34" s="156">
        <v>324</v>
      </c>
      <c r="N34" s="156">
        <v>133</v>
      </c>
      <c r="O34" s="10">
        <f t="shared" si="0"/>
        <v>0.70897155361050324</v>
      </c>
      <c r="P34" s="75">
        <f t="shared" si="1"/>
        <v>0.29102844638949671</v>
      </c>
      <c r="Q34" s="76">
        <v>8166317.6500000004</v>
      </c>
      <c r="R34" s="11">
        <f t="shared" si="2"/>
        <v>33745.114256198351</v>
      </c>
      <c r="S34" s="164">
        <v>242</v>
      </c>
    </row>
    <row r="35" spans="1:19" s="43" customFormat="1" ht="15.75" x14ac:dyDescent="0.25">
      <c r="B35" s="71" t="s">
        <v>94</v>
      </c>
      <c r="C35" s="158">
        <f>+SUM(C32:C34)</f>
        <v>1209</v>
      </c>
      <c r="D35" s="158">
        <f>+SUM(D32:D34)</f>
        <v>997</v>
      </c>
      <c r="E35" s="158">
        <f>+SUM(E32:E34)</f>
        <v>212</v>
      </c>
      <c r="F35" s="158">
        <f>+SUM(F32:F34)</f>
        <v>6</v>
      </c>
      <c r="G35" s="158">
        <f>+SUM(G32:G34)</f>
        <v>1255</v>
      </c>
      <c r="H35" s="223">
        <f>+AVERAGE(H32:H34)</f>
        <v>38.034663333333334</v>
      </c>
      <c r="I35" s="159">
        <f>+I34</f>
        <v>465</v>
      </c>
      <c r="J35" s="160">
        <f>+SUM(J32:J34)</f>
        <v>1240</v>
      </c>
      <c r="K35" s="158">
        <f>+SUM(K32:K34)</f>
        <v>21</v>
      </c>
      <c r="L35" s="158">
        <f>+SUM(L32:L34)</f>
        <v>77</v>
      </c>
      <c r="M35" s="160">
        <f>+SUM(M32:M34)</f>
        <v>851</v>
      </c>
      <c r="N35" s="160">
        <f>+SUM(N32:N34)</f>
        <v>312</v>
      </c>
      <c r="O35" s="81">
        <f t="shared" si="0"/>
        <v>0.73172828890799657</v>
      </c>
      <c r="P35" s="81">
        <f t="shared" si="1"/>
        <v>0.26827171109200343</v>
      </c>
      <c r="Q35" s="82">
        <f>+SUM(Q32:Q34)</f>
        <v>28913481.780000001</v>
      </c>
      <c r="R35" s="161">
        <f t="shared" si="2"/>
        <v>43348.5483958021</v>
      </c>
      <c r="S35" s="162">
        <f>+SUM(S32:S34)</f>
        <v>667</v>
      </c>
    </row>
    <row r="36" spans="1:19" ht="15.75" x14ac:dyDescent="0.25">
      <c r="B36" s="13">
        <v>44743</v>
      </c>
      <c r="C36" s="156">
        <v>436</v>
      </c>
      <c r="D36" s="163">
        <v>366</v>
      </c>
      <c r="E36" s="163">
        <v>70</v>
      </c>
      <c r="F36" s="156">
        <v>0</v>
      </c>
      <c r="G36" s="156">
        <v>410</v>
      </c>
      <c r="H36" s="222">
        <v>36.49512</v>
      </c>
      <c r="I36" s="156">
        <v>491</v>
      </c>
      <c r="J36" s="156">
        <v>403</v>
      </c>
      <c r="K36" s="156">
        <v>21</v>
      </c>
      <c r="L36" s="156">
        <v>27</v>
      </c>
      <c r="M36" s="156">
        <v>245</v>
      </c>
      <c r="N36" s="156">
        <v>131</v>
      </c>
      <c r="O36" s="10">
        <f t="shared" si="0"/>
        <v>0.65159574468085102</v>
      </c>
      <c r="P36" s="75">
        <f t="shared" si="1"/>
        <v>0.34840425531914893</v>
      </c>
      <c r="Q36" s="76">
        <v>5900406.9899999993</v>
      </c>
      <c r="R36" s="11">
        <f t="shared" si="2"/>
        <v>35544.620421686741</v>
      </c>
      <c r="S36" s="164">
        <v>166</v>
      </c>
    </row>
    <row r="37" spans="1:19" ht="15.75" x14ac:dyDescent="0.25">
      <c r="B37" s="47">
        <v>44774</v>
      </c>
      <c r="C37" s="156">
        <v>502</v>
      </c>
      <c r="D37" s="163">
        <v>425</v>
      </c>
      <c r="E37" s="163">
        <v>77</v>
      </c>
      <c r="F37" s="156">
        <v>2</v>
      </c>
      <c r="G37" s="156">
        <v>368</v>
      </c>
      <c r="H37" s="222">
        <v>34.228259999999999</v>
      </c>
      <c r="I37" s="156">
        <v>623</v>
      </c>
      <c r="J37" s="156">
        <v>359</v>
      </c>
      <c r="K37" s="156">
        <v>11</v>
      </c>
      <c r="L37" s="163">
        <v>27</v>
      </c>
      <c r="M37" s="163">
        <v>207</v>
      </c>
      <c r="N37" s="156">
        <v>125</v>
      </c>
      <c r="O37" s="10">
        <f t="shared" si="0"/>
        <v>0.62349397590361444</v>
      </c>
      <c r="P37" s="75">
        <f t="shared" si="1"/>
        <v>0.37650602409638556</v>
      </c>
      <c r="Q37" s="76">
        <v>5841034.9800000004</v>
      </c>
      <c r="R37" s="76">
        <f t="shared" si="2"/>
        <v>35186.957710843373</v>
      </c>
      <c r="S37" s="164">
        <v>166</v>
      </c>
    </row>
    <row r="38" spans="1:19" ht="15.75" x14ac:dyDescent="0.25">
      <c r="B38" s="47">
        <v>44805</v>
      </c>
      <c r="C38" s="156">
        <v>419</v>
      </c>
      <c r="D38" s="163">
        <v>374</v>
      </c>
      <c r="E38" s="163">
        <v>45</v>
      </c>
      <c r="F38" s="156">
        <v>2</v>
      </c>
      <c r="G38" s="156">
        <v>460</v>
      </c>
      <c r="H38" s="222">
        <v>40.197830000000003</v>
      </c>
      <c r="I38" s="156">
        <v>580</v>
      </c>
      <c r="J38" s="156">
        <v>457</v>
      </c>
      <c r="K38" s="156">
        <v>6</v>
      </c>
      <c r="L38" s="163">
        <v>21</v>
      </c>
      <c r="M38" s="163">
        <v>264</v>
      </c>
      <c r="N38" s="156">
        <v>172</v>
      </c>
      <c r="O38" s="10">
        <f t="shared" si="0"/>
        <v>0.60550458715596334</v>
      </c>
      <c r="P38" s="75">
        <f t="shared" si="1"/>
        <v>0.39449541284403672</v>
      </c>
      <c r="Q38" s="76">
        <v>9836097.3800000008</v>
      </c>
      <c r="R38" s="76">
        <f t="shared" si="2"/>
        <v>52042.843280423287</v>
      </c>
      <c r="S38" s="164">
        <v>189</v>
      </c>
    </row>
    <row r="39" spans="1:19" ht="15.75" x14ac:dyDescent="0.25">
      <c r="A39" s="43"/>
      <c r="B39" s="71" t="s">
        <v>95</v>
      </c>
      <c r="C39" s="158">
        <f>+SUM(C36:C38)</f>
        <v>1357</v>
      </c>
      <c r="D39" s="158">
        <f>+SUM(D36:D38)</f>
        <v>1165</v>
      </c>
      <c r="E39" s="158">
        <f>+SUM(E36:E38)</f>
        <v>192</v>
      </c>
      <c r="F39" s="158">
        <f>+SUM(F36:F38)</f>
        <v>4</v>
      </c>
      <c r="G39" s="158">
        <f>+SUM(G36:G38)</f>
        <v>1238</v>
      </c>
      <c r="H39" s="223">
        <f>+AVERAGE(H36:H38)</f>
        <v>36.973736666666667</v>
      </c>
      <c r="I39" s="159">
        <f>+I38</f>
        <v>580</v>
      </c>
      <c r="J39" s="158">
        <f>+SUM(J36:J38)</f>
        <v>1219</v>
      </c>
      <c r="K39" s="158">
        <f>+SUM(K36:K38)</f>
        <v>38</v>
      </c>
      <c r="L39" s="158">
        <f>+SUM(L36:L38)</f>
        <v>75</v>
      </c>
      <c r="M39" s="158">
        <f>+SUM(M36:M38)</f>
        <v>716</v>
      </c>
      <c r="N39" s="158">
        <f>+SUM(N36:N38)</f>
        <v>428</v>
      </c>
      <c r="O39" s="81">
        <f t="shared" si="0"/>
        <v>0.62587412587412583</v>
      </c>
      <c r="P39" s="81">
        <f t="shared" si="1"/>
        <v>0.37412587412587411</v>
      </c>
      <c r="Q39" s="82">
        <f>+SUM(Q36:Q38)</f>
        <v>21577539.350000001</v>
      </c>
      <c r="R39" s="82">
        <f t="shared" si="2"/>
        <v>41415.622552783112</v>
      </c>
      <c r="S39" s="162">
        <f>+SUM(S36:S38)</f>
        <v>521</v>
      </c>
    </row>
    <row r="40" spans="1:19" ht="15.75" x14ac:dyDescent="0.25">
      <c r="B40" s="47">
        <v>44835</v>
      </c>
      <c r="C40" s="156">
        <v>457</v>
      </c>
      <c r="D40" s="163">
        <v>395</v>
      </c>
      <c r="E40" s="163">
        <v>62</v>
      </c>
      <c r="F40" s="156">
        <v>1</v>
      </c>
      <c r="G40" s="156">
        <v>470</v>
      </c>
      <c r="H40" s="222">
        <v>39.989359999999998</v>
      </c>
      <c r="I40" s="156">
        <v>566</v>
      </c>
      <c r="J40" s="156">
        <v>464</v>
      </c>
      <c r="K40" s="156">
        <v>6</v>
      </c>
      <c r="L40" s="163">
        <v>29</v>
      </c>
      <c r="M40" s="163">
        <v>274</v>
      </c>
      <c r="N40" s="156">
        <v>161</v>
      </c>
      <c r="O40" s="10">
        <f t="shared" si="0"/>
        <v>0.62988505747126433</v>
      </c>
      <c r="P40" s="75">
        <f t="shared" si="1"/>
        <v>0.37011494252873561</v>
      </c>
      <c r="Q40" s="76">
        <v>12994141.9</v>
      </c>
      <c r="R40" s="76">
        <f t="shared" si="2"/>
        <v>58009.562053571433</v>
      </c>
      <c r="S40" s="164">
        <v>224</v>
      </c>
    </row>
    <row r="41" spans="1:19" ht="15.75" x14ac:dyDescent="0.25">
      <c r="B41" s="47">
        <v>44866</v>
      </c>
      <c r="C41" s="156">
        <v>434</v>
      </c>
      <c r="D41" s="163">
        <v>360</v>
      </c>
      <c r="E41" s="163">
        <v>74</v>
      </c>
      <c r="F41" s="156">
        <v>2</v>
      </c>
      <c r="G41" s="156">
        <v>457</v>
      </c>
      <c r="H41" s="222">
        <v>37.299779999999998</v>
      </c>
      <c r="I41" s="156">
        <v>541</v>
      </c>
      <c r="J41" s="156">
        <v>452</v>
      </c>
      <c r="K41" s="156">
        <v>5</v>
      </c>
      <c r="L41" s="163">
        <v>17</v>
      </c>
      <c r="M41" s="163">
        <v>281</v>
      </c>
      <c r="N41" s="156">
        <v>154</v>
      </c>
      <c r="O41" s="10">
        <f t="shared" si="0"/>
        <v>0.64597701149425291</v>
      </c>
      <c r="P41" s="75">
        <f t="shared" si="1"/>
        <v>0.35402298850574715</v>
      </c>
      <c r="Q41" s="76">
        <v>8955680.3599999994</v>
      </c>
      <c r="R41" s="76">
        <f t="shared" si="2"/>
        <v>40893.51762557077</v>
      </c>
      <c r="S41" s="164">
        <v>219</v>
      </c>
    </row>
    <row r="42" spans="1:19" ht="15.75" x14ac:dyDescent="0.25">
      <c r="B42" s="47">
        <v>44896</v>
      </c>
      <c r="C42" s="156">
        <v>408</v>
      </c>
      <c r="D42" s="163">
        <v>347</v>
      </c>
      <c r="E42" s="163">
        <v>61</v>
      </c>
      <c r="F42" s="156">
        <v>0</v>
      </c>
      <c r="G42" s="156">
        <v>361</v>
      </c>
      <c r="H42" s="222">
        <v>40.339779999999998</v>
      </c>
      <c r="I42" s="156">
        <v>588</v>
      </c>
      <c r="J42" s="156">
        <v>353</v>
      </c>
      <c r="K42" s="156">
        <v>8</v>
      </c>
      <c r="L42" s="163">
        <v>24</v>
      </c>
      <c r="M42" s="163">
        <v>211</v>
      </c>
      <c r="N42" s="156">
        <v>118</v>
      </c>
      <c r="O42" s="10">
        <f t="shared" si="0"/>
        <v>0.64133738601823709</v>
      </c>
      <c r="P42" s="75">
        <f t="shared" si="1"/>
        <v>0.35866261398176291</v>
      </c>
      <c r="Q42" s="76">
        <v>13982907.606000001</v>
      </c>
      <c r="R42" s="76">
        <f t="shared" si="2"/>
        <v>89063.10577070064</v>
      </c>
      <c r="S42" s="164">
        <v>157</v>
      </c>
    </row>
    <row r="43" spans="1:19" ht="15.75" x14ac:dyDescent="0.25">
      <c r="A43" s="43"/>
      <c r="B43" s="71" t="s">
        <v>96</v>
      </c>
      <c r="C43" s="158">
        <f>+SUM(C40:C42)</f>
        <v>1299</v>
      </c>
      <c r="D43" s="158">
        <f>+SUM(D40:D42)</f>
        <v>1102</v>
      </c>
      <c r="E43" s="158">
        <f>+SUM(E40:E42)</f>
        <v>197</v>
      </c>
      <c r="F43" s="158">
        <f>+SUM(F40:F42)</f>
        <v>3</v>
      </c>
      <c r="G43" s="158">
        <f>+SUM(G40:G42)</f>
        <v>1288</v>
      </c>
      <c r="H43" s="223">
        <f>+AVERAGE(H40:H42)</f>
        <v>39.20964</v>
      </c>
      <c r="I43" s="158">
        <f>I42</f>
        <v>588</v>
      </c>
      <c r="J43" s="158">
        <f t="shared" ref="J43:N43" si="3">+SUM(J40:J42)</f>
        <v>1269</v>
      </c>
      <c r="K43" s="158">
        <f t="shared" si="3"/>
        <v>19</v>
      </c>
      <c r="L43" s="158">
        <f t="shared" si="3"/>
        <v>70</v>
      </c>
      <c r="M43" s="158">
        <f t="shared" si="3"/>
        <v>766</v>
      </c>
      <c r="N43" s="158">
        <f t="shared" si="3"/>
        <v>433</v>
      </c>
      <c r="O43" s="81">
        <f t="shared" si="0"/>
        <v>0.6388657214345288</v>
      </c>
      <c r="P43" s="81">
        <f t="shared" si="1"/>
        <v>0.3611342785654712</v>
      </c>
      <c r="Q43" s="82">
        <f>+SUM(Q40:Q42)</f>
        <v>35932729.865999997</v>
      </c>
      <c r="R43" s="82">
        <f t="shared" si="2"/>
        <v>59887.883109999995</v>
      </c>
      <c r="S43" s="162">
        <f>+SUM(S40:S42)</f>
        <v>600</v>
      </c>
    </row>
    <row r="44" spans="1:19" ht="15.75" x14ac:dyDescent="0.25">
      <c r="B44" s="47">
        <v>44927</v>
      </c>
      <c r="C44" s="163">
        <v>527</v>
      </c>
      <c r="D44" s="163">
        <v>474</v>
      </c>
      <c r="E44" s="163">
        <v>53</v>
      </c>
      <c r="F44" s="163">
        <v>2</v>
      </c>
      <c r="G44" s="156">
        <v>469</v>
      </c>
      <c r="H44" s="224">
        <v>41.554369999999999</v>
      </c>
      <c r="I44" s="163">
        <v>644</v>
      </c>
      <c r="J44" s="163">
        <v>459</v>
      </c>
      <c r="K44" s="163">
        <v>10</v>
      </c>
      <c r="L44" s="163">
        <v>18</v>
      </c>
      <c r="M44" s="163">
        <v>286</v>
      </c>
      <c r="N44" s="163">
        <v>155</v>
      </c>
      <c r="O44" s="10">
        <f t="shared" si="0"/>
        <v>0.64852607709750565</v>
      </c>
      <c r="P44" s="75">
        <f t="shared" si="1"/>
        <v>0.35147392290249435</v>
      </c>
      <c r="Q44" s="76">
        <v>13243910.050000001</v>
      </c>
      <c r="R44" s="76">
        <f t="shared" si="2"/>
        <v>57582.217608695653</v>
      </c>
      <c r="S44" s="164">
        <v>230</v>
      </c>
    </row>
    <row r="45" spans="1:19" ht="15.75" x14ac:dyDescent="0.25">
      <c r="B45" s="47">
        <v>44958</v>
      </c>
      <c r="C45" s="163">
        <v>462</v>
      </c>
      <c r="D45" s="163">
        <v>431</v>
      </c>
      <c r="E45" s="163">
        <v>31</v>
      </c>
      <c r="F45" s="163">
        <v>0</v>
      </c>
      <c r="G45" s="156">
        <v>663</v>
      </c>
      <c r="H45" s="224">
        <v>31.571639999999999</v>
      </c>
      <c r="I45" s="163">
        <v>443</v>
      </c>
      <c r="J45" s="163">
        <v>652</v>
      </c>
      <c r="K45" s="163">
        <v>11</v>
      </c>
      <c r="L45" s="163">
        <v>23</v>
      </c>
      <c r="M45" s="163">
        <v>470</v>
      </c>
      <c r="N45" s="163">
        <v>159</v>
      </c>
      <c r="O45" s="10">
        <f t="shared" si="0"/>
        <v>0.74721780604133547</v>
      </c>
      <c r="P45" s="75">
        <f t="shared" si="1"/>
        <v>0.25278219395866453</v>
      </c>
      <c r="Q45" s="76">
        <v>42539589.575000003</v>
      </c>
      <c r="R45" s="76">
        <f t="shared" si="2"/>
        <v>101284.73708333334</v>
      </c>
      <c r="S45" s="164">
        <v>420</v>
      </c>
    </row>
    <row r="46" spans="1:19" ht="15.75" x14ac:dyDescent="0.25">
      <c r="B46" s="47">
        <v>44986</v>
      </c>
      <c r="C46" s="163">
        <v>510</v>
      </c>
      <c r="D46" s="163">
        <v>461</v>
      </c>
      <c r="E46" s="163">
        <v>49</v>
      </c>
      <c r="F46" s="163">
        <v>0</v>
      </c>
      <c r="G46" s="156">
        <v>502</v>
      </c>
      <c r="H46" s="224">
        <v>29.06362</v>
      </c>
      <c r="I46" s="163">
        <v>451</v>
      </c>
      <c r="J46" s="163">
        <v>497</v>
      </c>
      <c r="K46" s="163">
        <v>5</v>
      </c>
      <c r="L46" s="163">
        <v>24</v>
      </c>
      <c r="M46" s="163">
        <v>281</v>
      </c>
      <c r="N46" s="163">
        <v>192</v>
      </c>
      <c r="O46" s="10">
        <f t="shared" si="0"/>
        <v>0.59408033826638473</v>
      </c>
      <c r="P46" s="75">
        <f t="shared" si="1"/>
        <v>0.40591966173361521</v>
      </c>
      <c r="Q46" s="76">
        <v>11019161.32</v>
      </c>
      <c r="R46" s="76">
        <f t="shared" si="2"/>
        <v>44793.338699186992</v>
      </c>
      <c r="S46" s="164">
        <v>246</v>
      </c>
    </row>
    <row r="47" spans="1:19" ht="15.75" customHeight="1" x14ac:dyDescent="0.25">
      <c r="A47" s="43"/>
      <c r="B47" s="71" t="s">
        <v>97</v>
      </c>
      <c r="C47" s="158">
        <f>+SUM(C44:C46)</f>
        <v>1499</v>
      </c>
      <c r="D47" s="158">
        <f>+SUM(D44:D46)</f>
        <v>1366</v>
      </c>
      <c r="E47" s="158">
        <f>+SUM(E44:E46)</f>
        <v>133</v>
      </c>
      <c r="F47" s="158">
        <f>+SUM(F44:F46)</f>
        <v>2</v>
      </c>
      <c r="G47" s="158">
        <f>+SUM(G44:G46)</f>
        <v>1634</v>
      </c>
      <c r="H47" s="223">
        <f>+AVERAGE(H44:H46)</f>
        <v>34.063209999999998</v>
      </c>
      <c r="I47" s="158">
        <f>I46</f>
        <v>451</v>
      </c>
      <c r="J47" s="158">
        <f>+SUM(J44:J46)</f>
        <v>1608</v>
      </c>
      <c r="K47" s="158">
        <f t="shared" ref="K47:N47" si="4">+SUM(K44:K46)</f>
        <v>26</v>
      </c>
      <c r="L47" s="158">
        <f t="shared" si="4"/>
        <v>65</v>
      </c>
      <c r="M47" s="158">
        <f t="shared" si="4"/>
        <v>1037</v>
      </c>
      <c r="N47" s="158">
        <f t="shared" si="4"/>
        <v>506</v>
      </c>
      <c r="O47" s="81">
        <f t="shared" si="0"/>
        <v>0.67206740116655861</v>
      </c>
      <c r="P47" s="81">
        <f t="shared" si="1"/>
        <v>0.32793259883344134</v>
      </c>
      <c r="Q47" s="82">
        <f>+SUM(Q44:Q46)</f>
        <v>66802660.945</v>
      </c>
      <c r="R47" s="82">
        <f t="shared" si="2"/>
        <v>74556.541233258933</v>
      </c>
      <c r="S47" s="162">
        <f>+SUM(S44:S46)</f>
        <v>896</v>
      </c>
    </row>
    <row r="48" spans="1:19" ht="15.75" x14ac:dyDescent="0.25">
      <c r="B48" s="47">
        <v>45017</v>
      </c>
      <c r="C48" s="163">
        <v>373</v>
      </c>
      <c r="D48" s="163">
        <v>339</v>
      </c>
      <c r="E48" s="163">
        <v>34</v>
      </c>
      <c r="F48" s="163">
        <v>0</v>
      </c>
      <c r="G48" s="156">
        <v>365</v>
      </c>
      <c r="H48" s="224">
        <v>31.820650000000001</v>
      </c>
      <c r="I48" s="163">
        <v>459</v>
      </c>
      <c r="J48" s="163">
        <v>357</v>
      </c>
      <c r="K48" s="163">
        <v>8</v>
      </c>
      <c r="L48" s="163">
        <v>19</v>
      </c>
      <c r="M48" s="163">
        <v>214</v>
      </c>
      <c r="N48" s="163">
        <v>124</v>
      </c>
      <c r="O48" s="10">
        <f t="shared" si="0"/>
        <v>0.63313609467455623</v>
      </c>
      <c r="P48" s="75">
        <f t="shared" si="1"/>
        <v>0.36686390532544377</v>
      </c>
      <c r="Q48" s="76">
        <v>7102795.2400000002</v>
      </c>
      <c r="R48" s="76">
        <f t="shared" si="2"/>
        <v>39903.34404494382</v>
      </c>
      <c r="S48" s="164">
        <v>178</v>
      </c>
    </row>
    <row r="49" spans="1:19" ht="15.75" x14ac:dyDescent="0.25">
      <c r="B49" s="47">
        <v>45047</v>
      </c>
      <c r="C49" s="163">
        <v>445</v>
      </c>
      <c r="D49" s="163">
        <v>395</v>
      </c>
      <c r="E49" s="163">
        <v>50</v>
      </c>
      <c r="F49" s="163">
        <v>2</v>
      </c>
      <c r="G49" s="156">
        <v>390</v>
      </c>
      <c r="H49" s="224">
        <v>32.30256</v>
      </c>
      <c r="I49" s="163">
        <v>512</v>
      </c>
      <c r="J49" s="163">
        <v>382</v>
      </c>
      <c r="K49" s="163">
        <v>8</v>
      </c>
      <c r="L49" s="163">
        <v>21</v>
      </c>
      <c r="M49" s="163">
        <v>226</v>
      </c>
      <c r="N49" s="163">
        <v>135</v>
      </c>
      <c r="O49" s="10">
        <f t="shared" si="0"/>
        <v>0.62603878116343492</v>
      </c>
      <c r="P49" s="75">
        <f t="shared" si="1"/>
        <v>0.37396121883656508</v>
      </c>
      <c r="Q49" s="76">
        <v>7971624.5999999996</v>
      </c>
      <c r="R49" s="76">
        <f t="shared" si="2"/>
        <v>39858.123</v>
      </c>
      <c r="S49" s="164">
        <v>200</v>
      </c>
    </row>
    <row r="50" spans="1:19" ht="15.75" x14ac:dyDescent="0.25">
      <c r="B50" s="47">
        <v>45078</v>
      </c>
      <c r="C50" s="163">
        <v>342</v>
      </c>
      <c r="D50" s="163">
        <v>302</v>
      </c>
      <c r="E50" s="163">
        <v>40</v>
      </c>
      <c r="F50" s="163">
        <v>1</v>
      </c>
      <c r="G50" s="156">
        <v>452</v>
      </c>
      <c r="H50" s="224">
        <v>34.407080000000001</v>
      </c>
      <c r="I50" s="163">
        <v>401</v>
      </c>
      <c r="J50" s="163">
        <v>448</v>
      </c>
      <c r="K50" s="163">
        <v>4</v>
      </c>
      <c r="L50" s="163">
        <v>15</v>
      </c>
      <c r="M50" s="163">
        <v>256</v>
      </c>
      <c r="N50" s="163">
        <v>177</v>
      </c>
      <c r="O50" s="10">
        <f t="shared" si="0"/>
        <v>0.59122401847575057</v>
      </c>
      <c r="P50" s="75">
        <f t="shared" si="1"/>
        <v>0.40877598152424943</v>
      </c>
      <c r="Q50" s="76">
        <v>10508120.82</v>
      </c>
      <c r="R50" s="76">
        <f t="shared" si="2"/>
        <v>50278.09004784689</v>
      </c>
      <c r="S50" s="164">
        <v>209</v>
      </c>
    </row>
    <row r="51" spans="1:19" ht="15.75" customHeight="1" x14ac:dyDescent="0.25">
      <c r="A51" s="43"/>
      <c r="B51" s="71" t="s">
        <v>185</v>
      </c>
      <c r="C51" s="158">
        <f>+SUM(C48:C50)</f>
        <v>1160</v>
      </c>
      <c r="D51" s="158">
        <f>+SUM(D48:D50)</f>
        <v>1036</v>
      </c>
      <c r="E51" s="158">
        <f>+SUM(E48:E50)</f>
        <v>124</v>
      </c>
      <c r="F51" s="158">
        <f>+SUM(F48:F50)</f>
        <v>3</v>
      </c>
      <c r="G51" s="158">
        <f>+SUM(G48:G50)</f>
        <v>1207</v>
      </c>
      <c r="H51" s="223">
        <f>+AVERAGE(H48:H50)</f>
        <v>32.843430000000005</v>
      </c>
      <c r="I51" s="158">
        <f>I50</f>
        <v>401</v>
      </c>
      <c r="J51" s="158">
        <f>+SUM(J48:J50)</f>
        <v>1187</v>
      </c>
      <c r="K51" s="158">
        <f t="shared" ref="K51:N51" si="5">+SUM(K48:K50)</f>
        <v>20</v>
      </c>
      <c r="L51" s="158">
        <f t="shared" si="5"/>
        <v>55</v>
      </c>
      <c r="M51" s="158">
        <f t="shared" si="5"/>
        <v>696</v>
      </c>
      <c r="N51" s="158">
        <f t="shared" si="5"/>
        <v>436</v>
      </c>
      <c r="O51" s="81">
        <f t="shared" si="0"/>
        <v>0.61484098939929333</v>
      </c>
      <c r="P51" s="81">
        <f t="shared" si="1"/>
        <v>0.38515901060070673</v>
      </c>
      <c r="Q51" s="82">
        <f>+SUM(Q48:Q50)</f>
        <v>25582540.66</v>
      </c>
      <c r="R51" s="82">
        <f t="shared" si="2"/>
        <v>43581.84098807496</v>
      </c>
      <c r="S51" s="162">
        <f>+SUM(S48:S50)</f>
        <v>587</v>
      </c>
    </row>
    <row r="52" spans="1:19" ht="15.75" x14ac:dyDescent="0.25">
      <c r="B52" s="47">
        <v>45108</v>
      </c>
      <c r="C52" s="163">
        <v>409</v>
      </c>
      <c r="D52" s="163">
        <v>356</v>
      </c>
      <c r="E52" s="163">
        <v>53</v>
      </c>
      <c r="F52" s="163">
        <v>1</v>
      </c>
      <c r="G52" s="156">
        <v>325</v>
      </c>
      <c r="H52" s="224">
        <v>33.590769230769233</v>
      </c>
      <c r="I52" s="163">
        <f>+Table242[[#This Row],[Recibidos]]+I50-Table242[[#This Row],[Desactivados]]-Table242[[#This Row],[Completados]]</f>
        <v>484</v>
      </c>
      <c r="J52" s="163">
        <v>320</v>
      </c>
      <c r="K52" s="163">
        <v>5</v>
      </c>
      <c r="L52" s="163">
        <v>10</v>
      </c>
      <c r="M52" s="163">
        <v>199</v>
      </c>
      <c r="N52" s="163">
        <v>111</v>
      </c>
      <c r="O52" s="10">
        <f t="shared" si="0"/>
        <v>0.64193548387096777</v>
      </c>
      <c r="P52" s="75">
        <f t="shared" si="1"/>
        <v>0.35806451612903228</v>
      </c>
      <c r="Q52" s="76">
        <v>12333466.92</v>
      </c>
      <c r="R52" s="76">
        <f t="shared" si="2"/>
        <v>70881.993793103451</v>
      </c>
      <c r="S52" s="164">
        <v>174</v>
      </c>
    </row>
    <row r="53" spans="1:19" ht="15.75" x14ac:dyDescent="0.25">
      <c r="B53" s="47">
        <v>45139</v>
      </c>
      <c r="C53" s="163">
        <v>367</v>
      </c>
      <c r="D53" s="163">
        <v>326</v>
      </c>
      <c r="E53" s="163">
        <v>41</v>
      </c>
      <c r="F53" s="163">
        <v>5</v>
      </c>
      <c r="G53" s="156">
        <v>332</v>
      </c>
      <c r="H53" s="224">
        <v>39.295180722891573</v>
      </c>
      <c r="I53" s="163">
        <f>+Table242[[#This Row],[Recibidos]]+I52-Table242[[#This Row],[Desactivados]]-Table242[[#This Row],[Completados]]</f>
        <v>514</v>
      </c>
      <c r="J53" s="163">
        <v>323</v>
      </c>
      <c r="K53" s="163">
        <v>9</v>
      </c>
      <c r="L53" s="163">
        <v>8</v>
      </c>
      <c r="M53" s="163">
        <v>199</v>
      </c>
      <c r="N53" s="163">
        <v>116</v>
      </c>
      <c r="O53" s="10">
        <f t="shared" si="0"/>
        <v>0.63174603174603172</v>
      </c>
      <c r="P53" s="75">
        <f t="shared" si="1"/>
        <v>0.36825396825396828</v>
      </c>
      <c r="Q53" s="76">
        <v>7873631.1699999999</v>
      </c>
      <c r="R53" s="76">
        <f t="shared" si="2"/>
        <v>42331.350376344082</v>
      </c>
      <c r="S53" s="164">
        <v>186</v>
      </c>
    </row>
    <row r="54" spans="1:19" ht="15.75" x14ac:dyDescent="0.25">
      <c r="B54" s="47">
        <v>45170</v>
      </c>
      <c r="C54" s="163">
        <v>354</v>
      </c>
      <c r="D54" s="163">
        <v>302</v>
      </c>
      <c r="E54" s="163">
        <v>52</v>
      </c>
      <c r="F54" s="163">
        <v>5</v>
      </c>
      <c r="G54" s="156">
        <v>328</v>
      </c>
      <c r="H54" s="224">
        <v>42.298780487804883</v>
      </c>
      <c r="I54" s="163">
        <f>+Table242[[#This Row],[Recibidos]]+I53-Table242[[#This Row],[Desactivados]]-Table242[[#This Row],[Completados]]</f>
        <v>535</v>
      </c>
      <c r="J54" s="163">
        <v>320</v>
      </c>
      <c r="K54" s="163">
        <v>8</v>
      </c>
      <c r="L54" s="163">
        <v>13</v>
      </c>
      <c r="M54" s="163">
        <v>197</v>
      </c>
      <c r="N54" s="163">
        <v>110</v>
      </c>
      <c r="O54" s="10">
        <f t="shared" si="0"/>
        <v>0.64169381107491852</v>
      </c>
      <c r="P54" s="75">
        <f t="shared" si="1"/>
        <v>0.35830618892508143</v>
      </c>
      <c r="Q54" s="76">
        <v>5571914.9100000001</v>
      </c>
      <c r="R54" s="76">
        <f t="shared" si="2"/>
        <v>32775.970058823528</v>
      </c>
      <c r="S54" s="164">
        <v>170</v>
      </c>
    </row>
    <row r="55" spans="1:19" ht="15.75" x14ac:dyDescent="0.25">
      <c r="A55" s="43"/>
      <c r="B55" s="71" t="s">
        <v>186</v>
      </c>
      <c r="C55" s="158">
        <f>+SUM(C52:C54)</f>
        <v>1130</v>
      </c>
      <c r="D55" s="158">
        <f>+SUM(D52:D54)</f>
        <v>984</v>
      </c>
      <c r="E55" s="158">
        <f>+SUM(E52:E54)</f>
        <v>146</v>
      </c>
      <c r="F55" s="158">
        <f>+SUM(F52:F54)</f>
        <v>11</v>
      </c>
      <c r="G55" s="158">
        <f>+SUM(G52:G54)</f>
        <v>985</v>
      </c>
      <c r="H55" s="223">
        <f>+AVERAGE(H52:H54)</f>
        <v>38.39491014715523</v>
      </c>
      <c r="I55" s="158">
        <f>I54</f>
        <v>535</v>
      </c>
      <c r="J55" s="158">
        <f>+SUM(J52:J54)</f>
        <v>963</v>
      </c>
      <c r="K55" s="158">
        <f t="shared" ref="K55:N55" si="6">+SUM(K52:K54)</f>
        <v>22</v>
      </c>
      <c r="L55" s="158">
        <f t="shared" si="6"/>
        <v>31</v>
      </c>
      <c r="M55" s="158">
        <f t="shared" si="6"/>
        <v>595</v>
      </c>
      <c r="N55" s="158">
        <f t="shared" si="6"/>
        <v>337</v>
      </c>
      <c r="O55" s="81">
        <f>+M55/(M55+N55)</f>
        <v>0.63841201716738194</v>
      </c>
      <c r="P55" s="81">
        <f>+N55/(M55+N55)</f>
        <v>0.361587982832618</v>
      </c>
      <c r="Q55" s="82">
        <f>+SUM(Q52:Q54)</f>
        <v>25779013</v>
      </c>
      <c r="R55" s="82">
        <f>+Q55/S55</f>
        <v>48639.647169811324</v>
      </c>
      <c r="S55" s="162">
        <f>+SUM(S52:S54)</f>
        <v>530</v>
      </c>
    </row>
    <row r="56" spans="1:19" ht="15.75" x14ac:dyDescent="0.25">
      <c r="B56" s="47">
        <v>45200</v>
      </c>
      <c r="C56" s="163">
        <v>440</v>
      </c>
      <c r="D56" s="163">
        <v>391</v>
      </c>
      <c r="E56" s="163">
        <v>49</v>
      </c>
      <c r="F56" s="163">
        <v>1</v>
      </c>
      <c r="G56" s="163">
        <v>464</v>
      </c>
      <c r="H56" s="224">
        <v>39.872844827586214</v>
      </c>
      <c r="I56" s="163">
        <f>+Table242[[#This Row],[Recibidos]]+I54-Table242[[#This Row],[Desactivados]]-Table242[[#This Row],[Completados]]</f>
        <v>510</v>
      </c>
      <c r="J56" s="163">
        <v>456</v>
      </c>
      <c r="K56" s="163">
        <v>8</v>
      </c>
      <c r="L56" s="163">
        <v>10</v>
      </c>
      <c r="M56" s="163">
        <v>284</v>
      </c>
      <c r="N56" s="163">
        <v>162</v>
      </c>
      <c r="O56" s="10">
        <f t="shared" si="0"/>
        <v>0.63677130044843044</v>
      </c>
      <c r="P56" s="75">
        <f t="shared" si="1"/>
        <v>0.3632286995515695</v>
      </c>
      <c r="Q56" s="76">
        <v>11384587.449999999</v>
      </c>
      <c r="R56" s="76">
        <f t="shared" si="2"/>
        <v>46850.154115226331</v>
      </c>
      <c r="S56" s="164">
        <v>243</v>
      </c>
    </row>
    <row r="57" spans="1:19" ht="15.75" x14ac:dyDescent="0.25">
      <c r="B57" s="47">
        <v>45231</v>
      </c>
      <c r="C57" s="163">
        <v>404</v>
      </c>
      <c r="D57" s="163">
        <v>351</v>
      </c>
      <c r="E57" s="163">
        <v>53</v>
      </c>
      <c r="F57" s="163">
        <v>3</v>
      </c>
      <c r="G57" s="163">
        <v>378</v>
      </c>
      <c r="H57" s="224">
        <v>36.978835978835981</v>
      </c>
      <c r="I57" s="163">
        <f>+Table242[[#This Row],[Recibidos]]+I56-Table242[[#This Row],[Desactivados]]-Table242[[#This Row],[Completados]]</f>
        <v>533</v>
      </c>
      <c r="J57" s="163">
        <v>375</v>
      </c>
      <c r="K57" s="163">
        <v>3</v>
      </c>
      <c r="L57" s="163">
        <v>8</v>
      </c>
      <c r="M57" s="163">
        <v>230</v>
      </c>
      <c r="N57" s="163">
        <v>137</v>
      </c>
      <c r="O57" s="10">
        <f t="shared" si="0"/>
        <v>0.6267029972752044</v>
      </c>
      <c r="P57" s="75">
        <f t="shared" si="1"/>
        <v>0.37329700272479566</v>
      </c>
      <c r="Q57" s="76">
        <v>8513280.9299999904</v>
      </c>
      <c r="R57" s="76">
        <f t="shared" si="2"/>
        <v>41528.199658536541</v>
      </c>
      <c r="S57" s="164">
        <v>205</v>
      </c>
    </row>
    <row r="58" spans="1:19" ht="15.75" x14ac:dyDescent="0.25">
      <c r="B58" s="47">
        <v>45261</v>
      </c>
      <c r="C58" s="163">
        <v>406</v>
      </c>
      <c r="D58" s="163">
        <v>343</v>
      </c>
      <c r="E58" s="163">
        <v>63</v>
      </c>
      <c r="F58" s="163">
        <v>2</v>
      </c>
      <c r="G58" s="163">
        <v>313</v>
      </c>
      <c r="H58" s="224">
        <v>36.968051118210873</v>
      </c>
      <c r="I58" s="163">
        <f>+Table242[[#This Row],[Recibidos]]+I57-Table242[[#This Row],[Desactivados]]-Table242[[#This Row],[Completados]]</f>
        <v>624</v>
      </c>
      <c r="J58" s="163">
        <v>303</v>
      </c>
      <c r="K58" s="163">
        <v>10</v>
      </c>
      <c r="L58" s="163">
        <v>8</v>
      </c>
      <c r="M58" s="163">
        <v>175</v>
      </c>
      <c r="N58" s="163">
        <v>120</v>
      </c>
      <c r="O58" s="10">
        <f t="shared" si="0"/>
        <v>0.59322033898305082</v>
      </c>
      <c r="P58" s="75">
        <f t="shared" si="1"/>
        <v>0.40677966101694918</v>
      </c>
      <c r="Q58" s="76">
        <v>4932488.5559999999</v>
      </c>
      <c r="R58" s="76">
        <f t="shared" si="2"/>
        <v>31618.516384615385</v>
      </c>
      <c r="S58" s="164">
        <v>156</v>
      </c>
    </row>
    <row r="59" spans="1:19" ht="15.75" x14ac:dyDescent="0.25">
      <c r="B59" s="71" t="s">
        <v>187</v>
      </c>
      <c r="C59" s="158">
        <f>+SUM(C56:C58)</f>
        <v>1250</v>
      </c>
      <c r="D59" s="158">
        <f>+SUM(D56:D58)</f>
        <v>1085</v>
      </c>
      <c r="E59" s="158">
        <f>+SUM(E56:E58)</f>
        <v>165</v>
      </c>
      <c r="F59" s="158">
        <f>+SUM(F56:F58)</f>
        <v>6</v>
      </c>
      <c r="G59" s="158">
        <f>+SUM(G56:G58)</f>
        <v>1155</v>
      </c>
      <c r="H59" s="223">
        <f>+AVERAGE(H56:H58)</f>
        <v>37.939910641544351</v>
      </c>
      <c r="I59" s="158">
        <f>I58</f>
        <v>624</v>
      </c>
      <c r="J59" s="158">
        <f>+SUM(J56:J58)</f>
        <v>1134</v>
      </c>
      <c r="K59" s="158">
        <f t="shared" ref="K59:N59" si="7">+SUM(K56:K58)</f>
        <v>21</v>
      </c>
      <c r="L59" s="158">
        <f t="shared" si="7"/>
        <v>26</v>
      </c>
      <c r="M59" s="158">
        <f t="shared" si="7"/>
        <v>689</v>
      </c>
      <c r="N59" s="158">
        <f t="shared" si="7"/>
        <v>419</v>
      </c>
      <c r="O59" s="81">
        <f>+M59/(M59+N59)</f>
        <v>0.62184115523465699</v>
      </c>
      <c r="P59" s="81">
        <f>+N59/(M59+N59)</f>
        <v>0.37815884476534295</v>
      </c>
      <c r="Q59" s="82">
        <f>+SUM(Q56:Q58)</f>
        <v>24830356.93599999</v>
      </c>
      <c r="R59" s="82">
        <f>+Q59/S59</f>
        <v>41109.862476821174</v>
      </c>
      <c r="S59" s="162">
        <f>+SUM(S56:S58)</f>
        <v>604</v>
      </c>
    </row>
    <row r="60" spans="1:19" ht="15.75" x14ac:dyDescent="0.25">
      <c r="B60" s="47">
        <v>45292</v>
      </c>
      <c r="C60" s="163">
        <v>553</v>
      </c>
      <c r="D60" s="163">
        <v>486</v>
      </c>
      <c r="E60" s="163">
        <f>+Table242[[#This Row],[Recibidos]]+E58-Table242[[#This Row],[Desactivados]]-Table242[[#This Row],[Completados]]</f>
        <v>54</v>
      </c>
      <c r="F60" s="163">
        <v>4</v>
      </c>
      <c r="G60" s="163">
        <v>558</v>
      </c>
      <c r="H60" s="224">
        <v>40.358423000000002</v>
      </c>
      <c r="I60" s="163">
        <f>+Table242[[#This Row],[Recibidos]]+I58-Table242[[#This Row],[Desactivados]]-Table242[[#This Row],[Completados]]</f>
        <v>615</v>
      </c>
      <c r="J60" s="163">
        <v>539</v>
      </c>
      <c r="K60" s="163">
        <v>19</v>
      </c>
      <c r="L60" s="163">
        <v>16</v>
      </c>
      <c r="M60" s="163">
        <v>329</v>
      </c>
      <c r="N60" s="163">
        <v>194</v>
      </c>
      <c r="O60" s="10">
        <f t="shared" ref="O60:O62" si="8">+M60/(M60+N60)</f>
        <v>0.62906309751434031</v>
      </c>
      <c r="P60" s="75">
        <f t="shared" ref="P60:P62" si="9">+N60/(M60+N60)</f>
        <v>0.37093690248565964</v>
      </c>
      <c r="Q60" s="76">
        <v>20703703.760000002</v>
      </c>
      <c r="R60" s="76">
        <f t="shared" ref="R60:R62" si="10">+Q60/S60</f>
        <v>76116.557941176477</v>
      </c>
      <c r="S60" s="164">
        <v>272</v>
      </c>
    </row>
    <row r="61" spans="1:19" ht="15.75" x14ac:dyDescent="0.25">
      <c r="B61" s="47">
        <v>45323</v>
      </c>
      <c r="C61" s="163">
        <v>483</v>
      </c>
      <c r="D61" s="163">
        <v>418</v>
      </c>
      <c r="E61" s="163">
        <v>63</v>
      </c>
      <c r="F61" s="163">
        <v>2</v>
      </c>
      <c r="G61" s="163">
        <v>392</v>
      </c>
      <c r="H61" s="224">
        <v>35.400509999999997</v>
      </c>
      <c r="I61" s="163">
        <f>+Table242[[#This Row],[Recibidos]]+I60-Table242[[#This Row],[Desactivados]]-Table242[[#This Row],[Completados]]</f>
        <v>704</v>
      </c>
      <c r="J61" s="163">
        <v>387</v>
      </c>
      <c r="K61" s="163">
        <v>5</v>
      </c>
      <c r="L61" s="163">
        <v>12</v>
      </c>
      <c r="M61" s="163">
        <v>242</v>
      </c>
      <c r="N61" s="163">
        <v>133</v>
      </c>
      <c r="O61" s="10">
        <f t="shared" si="8"/>
        <v>0.64533333333333331</v>
      </c>
      <c r="P61" s="75">
        <f t="shared" si="9"/>
        <v>0.35466666666666669</v>
      </c>
      <c r="Q61" s="76">
        <v>10001336.060000001</v>
      </c>
      <c r="R61" s="76">
        <f t="shared" si="10"/>
        <v>45254.914298642536</v>
      </c>
      <c r="S61" s="164">
        <v>221</v>
      </c>
    </row>
    <row r="62" spans="1:19" ht="15.75" x14ac:dyDescent="0.25">
      <c r="B62" s="47">
        <v>45352</v>
      </c>
      <c r="C62" s="163">
        <v>379</v>
      </c>
      <c r="D62" s="163">
        <v>318</v>
      </c>
      <c r="E62" s="163">
        <v>58</v>
      </c>
      <c r="F62" s="163">
        <v>5</v>
      </c>
      <c r="G62" s="163">
        <v>262</v>
      </c>
      <c r="H62" s="224">
        <v>42.954197999999998</v>
      </c>
      <c r="I62" s="163">
        <f>+Table242[[#This Row],[Recibidos]]+I61-Table242[[#This Row],[Desactivados]]-Table242[[#This Row],[Completados]]</f>
        <v>816</v>
      </c>
      <c r="J62" s="163">
        <f>+L62+M62+N62</f>
        <v>255</v>
      </c>
      <c r="K62" s="163">
        <v>7</v>
      </c>
      <c r="L62" s="163">
        <v>17</v>
      </c>
      <c r="M62" s="163">
        <v>163</v>
      </c>
      <c r="N62" s="163">
        <v>75</v>
      </c>
      <c r="O62" s="10">
        <f t="shared" si="8"/>
        <v>0.68487394957983194</v>
      </c>
      <c r="P62" s="75">
        <f t="shared" si="9"/>
        <v>0.31512605042016806</v>
      </c>
      <c r="Q62" s="76">
        <v>7201623.1399999997</v>
      </c>
      <c r="R62" s="76">
        <f t="shared" si="10"/>
        <v>47692.86847682119</v>
      </c>
      <c r="S62" s="164">
        <v>151</v>
      </c>
    </row>
    <row r="63" spans="1:19" ht="15.75" x14ac:dyDescent="0.25">
      <c r="B63" s="71" t="s">
        <v>188</v>
      </c>
      <c r="C63" s="158">
        <f>+SUM(C60:C62)</f>
        <v>1415</v>
      </c>
      <c r="D63" s="158">
        <f>+SUM(D60:D62)</f>
        <v>1222</v>
      </c>
      <c r="E63" s="158">
        <f>+SUM(E60:E62)</f>
        <v>175</v>
      </c>
      <c r="F63" s="158">
        <f>+SUM(F60:F62)</f>
        <v>11</v>
      </c>
      <c r="G63" s="158">
        <f>+SUM(G60:G62)</f>
        <v>1212</v>
      </c>
      <c r="H63" s="223">
        <f>+AVERAGE(H60:H62)</f>
        <v>39.571043666666668</v>
      </c>
      <c r="I63" s="158">
        <f>I62</f>
        <v>816</v>
      </c>
      <c r="J63" s="158">
        <f>+SUM(J60:J62)</f>
        <v>1181</v>
      </c>
      <c r="K63" s="158">
        <f t="shared" ref="K63:N63" si="11">+SUM(K60:K62)</f>
        <v>31</v>
      </c>
      <c r="L63" s="158">
        <f t="shared" si="11"/>
        <v>45</v>
      </c>
      <c r="M63" s="158">
        <f t="shared" si="11"/>
        <v>734</v>
      </c>
      <c r="N63" s="158">
        <f t="shared" si="11"/>
        <v>402</v>
      </c>
      <c r="O63" s="81">
        <f t="shared" ref="O63:O71" si="12">+M63/(M63+N63)</f>
        <v>0.64612676056338025</v>
      </c>
      <c r="P63" s="81">
        <f t="shared" ref="P63:P71" si="13">+N63/(M63+N63)</f>
        <v>0.35387323943661969</v>
      </c>
      <c r="Q63" s="82">
        <f>+SUM(Q60:Q62)</f>
        <v>37906662.960000001</v>
      </c>
      <c r="R63" s="82">
        <f t="shared" ref="R63:R71" si="14">+Q63/S63</f>
        <v>58861.277888198762</v>
      </c>
      <c r="S63" s="162">
        <f>+SUM(S60:S62)</f>
        <v>644</v>
      </c>
    </row>
    <row r="64" spans="1:19" ht="15.75" x14ac:dyDescent="0.25">
      <c r="B64" s="47">
        <v>45383</v>
      </c>
      <c r="C64" s="163">
        <v>518</v>
      </c>
      <c r="D64" s="163">
        <v>421</v>
      </c>
      <c r="E64" s="163">
        <v>92</v>
      </c>
      <c r="F64" s="163">
        <v>5</v>
      </c>
      <c r="G64" s="163">
        <v>616</v>
      </c>
      <c r="H64" s="224">
        <v>50.027374999999999</v>
      </c>
      <c r="I64" s="163">
        <f>+Table242[[#This Row],[Recibidos]]+I62-Table242[[#This Row],[Desactivados]]-Table242[[#This Row],[Completados]]</f>
        <v>713</v>
      </c>
      <c r="J64" s="163">
        <f>+L64+M64+N64</f>
        <v>609</v>
      </c>
      <c r="K64" s="163">
        <v>7</v>
      </c>
      <c r="L64" s="163">
        <v>15</v>
      </c>
      <c r="M64" s="163">
        <v>416</v>
      </c>
      <c r="N64" s="163">
        <v>178</v>
      </c>
      <c r="O64" s="75">
        <f t="shared" si="12"/>
        <v>0.70033670033670037</v>
      </c>
      <c r="P64" s="75">
        <f t="shared" si="13"/>
        <v>0.29966329966329969</v>
      </c>
      <c r="Q64" s="76">
        <v>17596755.23</v>
      </c>
      <c r="R64" s="76">
        <f t="shared" si="14"/>
        <v>49849.164957507084</v>
      </c>
      <c r="S64" s="164">
        <v>353</v>
      </c>
    </row>
    <row r="65" spans="2:19" ht="15.75" x14ac:dyDescent="0.25">
      <c r="B65" s="47">
        <v>45413</v>
      </c>
      <c r="C65" s="163">
        <v>584</v>
      </c>
      <c r="D65" s="163">
        <v>509</v>
      </c>
      <c r="E65" s="163">
        <v>72</v>
      </c>
      <c r="F65" s="163">
        <v>3</v>
      </c>
      <c r="G65" s="163">
        <v>473</v>
      </c>
      <c r="H65" s="224">
        <v>42.566595999999997</v>
      </c>
      <c r="I65" s="163">
        <f>+Table242[[#This Row],[Recibidos]]+I64-Table242[[#This Row],[Desactivados]]-Table242[[#This Row],[Completados]]</f>
        <v>821</v>
      </c>
      <c r="J65" s="163">
        <f>+L65+M65+N65</f>
        <v>469</v>
      </c>
      <c r="K65" s="163">
        <v>4</v>
      </c>
      <c r="L65" s="163">
        <v>15</v>
      </c>
      <c r="M65" s="163">
        <v>299</v>
      </c>
      <c r="N65" s="163">
        <v>155</v>
      </c>
      <c r="O65" s="75">
        <f t="shared" si="12"/>
        <v>0.65859030837004406</v>
      </c>
      <c r="P65" s="75">
        <f t="shared" si="13"/>
        <v>0.34140969162995594</v>
      </c>
      <c r="Q65" s="76">
        <v>14499293.279999999</v>
      </c>
      <c r="R65" s="76">
        <f t="shared" si="14"/>
        <v>55340.814045801526</v>
      </c>
      <c r="S65" s="164">
        <v>262</v>
      </c>
    </row>
    <row r="66" spans="2:19" ht="15.75" x14ac:dyDescent="0.25">
      <c r="B66" s="47">
        <v>45444</v>
      </c>
      <c r="C66" s="163">
        <v>526</v>
      </c>
      <c r="D66" s="163">
        <v>445</v>
      </c>
      <c r="E66" s="163">
        <v>79</v>
      </c>
      <c r="F66" s="163">
        <v>2</v>
      </c>
      <c r="G66" s="163">
        <v>384</v>
      </c>
      <c r="H66" s="224">
        <v>41.501258999999997</v>
      </c>
      <c r="I66" s="163">
        <f>+Table242[[#This Row],[Recibidos]]+I65-Table242[[#This Row],[Desactivados]]-Table242[[#This Row],[Completados]]</f>
        <v>961</v>
      </c>
      <c r="J66" s="163">
        <f>+L66+M66+N66</f>
        <v>382</v>
      </c>
      <c r="K66" s="163">
        <v>2</v>
      </c>
      <c r="L66" s="163">
        <v>7</v>
      </c>
      <c r="M66" s="163">
        <v>248</v>
      </c>
      <c r="N66" s="163">
        <v>127</v>
      </c>
      <c r="O66" s="75">
        <f t="shared" si="12"/>
        <v>0.66133333333333333</v>
      </c>
      <c r="P66" s="75">
        <f t="shared" si="13"/>
        <v>0.33866666666666667</v>
      </c>
      <c r="Q66" s="76">
        <v>9979639.0800000001</v>
      </c>
      <c r="R66" s="76">
        <f t="shared" si="14"/>
        <v>46416.925953488375</v>
      </c>
      <c r="S66" s="164">
        <v>215</v>
      </c>
    </row>
    <row r="67" spans="2:19" ht="15.75" x14ac:dyDescent="0.25">
      <c r="B67" s="71" t="s">
        <v>192</v>
      </c>
      <c r="C67" s="158">
        <f>+SUM(C64:C66)</f>
        <v>1628</v>
      </c>
      <c r="D67" s="158">
        <f>+SUM(D64:D66)</f>
        <v>1375</v>
      </c>
      <c r="E67" s="158">
        <f>+SUM(E64:E66)</f>
        <v>243</v>
      </c>
      <c r="F67" s="158">
        <f>+SUM(F64:F66)</f>
        <v>10</v>
      </c>
      <c r="G67" s="158">
        <f>+SUM(G64:G66)</f>
        <v>1473</v>
      </c>
      <c r="H67" s="223">
        <f>+AVERAGE(H64:H66)</f>
        <v>44.698409999999996</v>
      </c>
      <c r="I67" s="158">
        <f>I66</f>
        <v>961</v>
      </c>
      <c r="J67" s="158">
        <f>+SUM(J64:J66)</f>
        <v>1460</v>
      </c>
      <c r="K67" s="158">
        <f t="shared" ref="K67:N67" si="15">+SUM(K64:K66)</f>
        <v>13</v>
      </c>
      <c r="L67" s="158">
        <f t="shared" si="15"/>
        <v>37</v>
      </c>
      <c r="M67" s="158">
        <f t="shared" si="15"/>
        <v>963</v>
      </c>
      <c r="N67" s="158">
        <f t="shared" si="15"/>
        <v>460</v>
      </c>
      <c r="O67" s="81">
        <f t="shared" si="12"/>
        <v>0.6767392832044975</v>
      </c>
      <c r="P67" s="81">
        <f t="shared" si="13"/>
        <v>0.32326071679550245</v>
      </c>
      <c r="Q67" s="82">
        <f>+SUM(Q64:Q66)</f>
        <v>42075687.589999996</v>
      </c>
      <c r="R67" s="82">
        <f t="shared" si="14"/>
        <v>50693.599506024089</v>
      </c>
      <c r="S67" s="162">
        <f>+SUM(S64:S66)</f>
        <v>830</v>
      </c>
    </row>
    <row r="68" spans="2:19" ht="15.75" x14ac:dyDescent="0.25">
      <c r="B68" s="47">
        <v>45474</v>
      </c>
      <c r="C68" s="229">
        <v>558</v>
      </c>
      <c r="D68" s="229">
        <v>480</v>
      </c>
      <c r="E68" s="229">
        <v>77</v>
      </c>
      <c r="F68" s="229">
        <v>1</v>
      </c>
      <c r="G68" s="229">
        <v>650</v>
      </c>
      <c r="H68" s="230">
        <v>45.353845999999997</v>
      </c>
      <c r="I68" s="228">
        <f>+Table242[[#This Row],[Recibidos]]+I66-Table242[[#This Row],[Desactivados]]-Table242[[#This Row],[Completados]]</f>
        <v>868</v>
      </c>
      <c r="J68" s="163">
        <f>+L68+M68+N68</f>
        <v>636</v>
      </c>
      <c r="K68" s="229">
        <f>+Table242[[#This Row],[Completados]]-Table242[[#This Row],[Con decisión]]</f>
        <v>14</v>
      </c>
      <c r="L68" s="229">
        <v>10</v>
      </c>
      <c r="M68" s="229">
        <v>392</v>
      </c>
      <c r="N68" s="229">
        <v>234</v>
      </c>
      <c r="O68" s="231">
        <f t="shared" si="12"/>
        <v>0.62619808306709268</v>
      </c>
      <c r="P68" s="231">
        <f t="shared" si="13"/>
        <v>0.37380191693290737</v>
      </c>
      <c r="Q68" s="232">
        <v>18049615</v>
      </c>
      <c r="R68" s="232">
        <f t="shared" si="14"/>
        <v>58412.993527508093</v>
      </c>
      <c r="S68" s="164">
        <v>309</v>
      </c>
    </row>
    <row r="69" spans="2:19" ht="15.75" x14ac:dyDescent="0.25">
      <c r="B69" s="47">
        <v>45505</v>
      </c>
      <c r="C69" s="229">
        <v>539</v>
      </c>
      <c r="D69" s="229">
        <v>462</v>
      </c>
      <c r="E69" s="229">
        <v>77</v>
      </c>
      <c r="F69" s="229">
        <v>0</v>
      </c>
      <c r="G69" s="229">
        <v>426</v>
      </c>
      <c r="H69" s="230">
        <v>44.314554000000001</v>
      </c>
      <c r="I69" s="228">
        <f>+Table242[[#This Row],[Recibidos]]+I68-Table242[[#This Row],[Desactivados]]-Table242[[#This Row],[Completados]]</f>
        <v>981</v>
      </c>
      <c r="J69" s="163">
        <f>+L69+M69+N69</f>
        <v>397</v>
      </c>
      <c r="K69" s="229">
        <f>+Table242[[#This Row],[Completados]]-Table242[[#This Row],[Con decisión]]</f>
        <v>29</v>
      </c>
      <c r="L69" s="229">
        <v>8</v>
      </c>
      <c r="M69" s="229">
        <v>249</v>
      </c>
      <c r="N69" s="229">
        <v>140</v>
      </c>
      <c r="O69" s="231">
        <f t="shared" si="12"/>
        <v>0.64010282776349614</v>
      </c>
      <c r="P69" s="231">
        <f t="shared" si="13"/>
        <v>0.35989717223650386</v>
      </c>
      <c r="Q69" s="232">
        <v>10844345.029999999</v>
      </c>
      <c r="R69" s="232">
        <f t="shared" si="14"/>
        <v>51639.738238095233</v>
      </c>
      <c r="S69" s="164">
        <v>210</v>
      </c>
    </row>
    <row r="70" spans="2:19" ht="15.75" x14ac:dyDescent="0.25">
      <c r="B70" s="47">
        <v>45536</v>
      </c>
      <c r="C70" s="229">
        <v>543</v>
      </c>
      <c r="D70" s="229">
        <v>490</v>
      </c>
      <c r="E70" s="229">
        <v>52</v>
      </c>
      <c r="F70" s="229">
        <v>1</v>
      </c>
      <c r="G70" s="229">
        <v>324</v>
      </c>
      <c r="H70" s="230">
        <v>54.111111000000001</v>
      </c>
      <c r="I70" s="228">
        <f>+Table242[[#This Row],[Recibidos]]+I69-Table242[[#This Row],[Desactivados]]-Table242[[#This Row],[Completados]]</f>
        <v>1199</v>
      </c>
      <c r="J70" s="163">
        <f>+L70+M70+N70</f>
        <v>292</v>
      </c>
      <c r="K70" s="229">
        <f>+Table242[[#This Row],[Completados]]-Table242[[#This Row],[Con decisión]]</f>
        <v>32</v>
      </c>
      <c r="L70" s="229">
        <v>2</v>
      </c>
      <c r="M70" s="229">
        <v>192</v>
      </c>
      <c r="N70" s="229">
        <v>98</v>
      </c>
      <c r="O70" s="231">
        <f t="shared" si="12"/>
        <v>0.66206896551724137</v>
      </c>
      <c r="P70" s="231">
        <f t="shared" si="13"/>
        <v>0.33793103448275863</v>
      </c>
      <c r="Q70" s="232">
        <v>7492385.4500000002</v>
      </c>
      <c r="R70" s="232">
        <f t="shared" si="14"/>
        <v>45408.396666666667</v>
      </c>
      <c r="S70" s="164">
        <v>165</v>
      </c>
    </row>
    <row r="71" spans="2:19" ht="15.75" x14ac:dyDescent="0.25">
      <c r="B71" s="71" t="s">
        <v>193</v>
      </c>
      <c r="C71" s="158">
        <f>+SUM(C68:C70)</f>
        <v>1640</v>
      </c>
      <c r="D71" s="158">
        <f>+SUM(D68:D70)</f>
        <v>1432</v>
      </c>
      <c r="E71" s="158">
        <f>+SUM(E68:E70)</f>
        <v>206</v>
      </c>
      <c r="F71" s="158">
        <f>+SUM(F68:F70)</f>
        <v>2</v>
      </c>
      <c r="G71" s="158">
        <f>+SUM(G68:G70)</f>
        <v>1400</v>
      </c>
      <c r="H71" s="223">
        <f>+AVERAGE(H68:H70)</f>
        <v>47.926503666666662</v>
      </c>
      <c r="I71" s="158">
        <f>I70</f>
        <v>1199</v>
      </c>
      <c r="J71" s="158">
        <f>+SUM(J68:J70)</f>
        <v>1325</v>
      </c>
      <c r="K71" s="158">
        <f t="shared" ref="K71:N71" si="16">+SUM(K68:K70)</f>
        <v>75</v>
      </c>
      <c r="L71" s="158">
        <f t="shared" si="16"/>
        <v>20</v>
      </c>
      <c r="M71" s="158">
        <f t="shared" si="16"/>
        <v>833</v>
      </c>
      <c r="N71" s="158">
        <f t="shared" si="16"/>
        <v>472</v>
      </c>
      <c r="O71" s="81">
        <f t="shared" si="12"/>
        <v>0.6383141762452107</v>
      </c>
      <c r="P71" s="81">
        <f t="shared" si="13"/>
        <v>0.36168582375478925</v>
      </c>
      <c r="Q71" s="82">
        <f>+SUM(Q68:Q70)</f>
        <v>36386345.480000004</v>
      </c>
      <c r="R71" s="82">
        <f t="shared" si="14"/>
        <v>53196.411520467846</v>
      </c>
      <c r="S71" s="162">
        <f>+SUM(S68:S70)</f>
        <v>684</v>
      </c>
    </row>
    <row r="72" spans="2:19" x14ac:dyDescent="0.25">
      <c r="B72"/>
      <c r="O72"/>
      <c r="P72"/>
      <c r="Q72"/>
      <c r="R72"/>
    </row>
    <row r="73" spans="2:19" ht="15.75" x14ac:dyDescent="0.25">
      <c r="B73" s="64"/>
      <c r="C73" s="65"/>
      <c r="D73" s="65"/>
      <c r="E73" s="65"/>
      <c r="F73" s="65"/>
      <c r="G73" s="66"/>
      <c r="H73" s="66"/>
      <c r="I73" s="65"/>
      <c r="J73" s="66"/>
      <c r="K73" s="66"/>
      <c r="L73" s="66"/>
      <c r="M73" s="67"/>
      <c r="N73" s="67"/>
      <c r="O73" s="68"/>
      <c r="P73" s="68"/>
      <c r="Q73" s="69"/>
      <c r="R73" s="69"/>
      <c r="S73" s="67"/>
    </row>
    <row r="74" spans="2:19" ht="15.75" x14ac:dyDescent="0.25">
      <c r="B74" s="26" t="s">
        <v>98</v>
      </c>
      <c r="N74" s="27"/>
      <c r="O74" s="28"/>
      <c r="P74" s="28"/>
      <c r="Q74" s="29"/>
    </row>
    <row r="75" spans="2:19" x14ac:dyDescent="0.25">
      <c r="B75" s="30" t="s">
        <v>0</v>
      </c>
      <c r="C75" s="31"/>
      <c r="D75" s="31"/>
      <c r="E75" s="31"/>
      <c r="F75" s="31" t="s">
        <v>99</v>
      </c>
      <c r="G75" s="31"/>
      <c r="H75" s="31"/>
      <c r="I75" s="31"/>
      <c r="J75" s="32"/>
      <c r="K75" s="33"/>
      <c r="L75" s="33"/>
      <c r="M75" s="33"/>
      <c r="N75" s="34"/>
      <c r="O75" s="5"/>
      <c r="P75"/>
      <c r="Q75"/>
      <c r="R75"/>
    </row>
    <row r="76" spans="2:19" x14ac:dyDescent="0.25">
      <c r="B76" s="30" t="s">
        <v>100</v>
      </c>
      <c r="C76" s="31"/>
      <c r="D76" s="31"/>
      <c r="E76" s="31"/>
      <c r="F76" s="31" t="s">
        <v>101</v>
      </c>
      <c r="G76" s="31"/>
      <c r="H76" s="31"/>
      <c r="I76" s="31"/>
      <c r="J76" s="32"/>
      <c r="K76" s="33"/>
      <c r="L76" s="33"/>
      <c r="M76" s="33"/>
      <c r="N76" s="34"/>
      <c r="O76" s="5"/>
      <c r="P76"/>
      <c r="Q76"/>
      <c r="R76"/>
    </row>
    <row r="77" spans="2:19" x14ac:dyDescent="0.25">
      <c r="B77" s="30" t="s">
        <v>72</v>
      </c>
      <c r="C77" s="31"/>
      <c r="D77" s="31"/>
      <c r="E77" s="31"/>
      <c r="F77" s="31" t="s">
        <v>102</v>
      </c>
      <c r="G77" s="31"/>
      <c r="H77" s="31"/>
      <c r="I77" s="31"/>
      <c r="J77" s="32"/>
      <c r="K77" s="33"/>
      <c r="L77" s="33"/>
      <c r="M77" s="33"/>
      <c r="N77" s="34"/>
      <c r="O77" s="5"/>
      <c r="P77"/>
      <c r="Q77"/>
      <c r="R77"/>
    </row>
    <row r="78" spans="2:19" x14ac:dyDescent="0.25">
      <c r="B78" s="30" t="s">
        <v>73</v>
      </c>
      <c r="C78" s="31"/>
      <c r="D78" s="31"/>
      <c r="E78" s="31"/>
      <c r="F78" s="31" t="s">
        <v>103</v>
      </c>
      <c r="G78" s="31"/>
      <c r="H78" s="31"/>
      <c r="I78" s="31"/>
      <c r="J78" s="32"/>
      <c r="K78" s="33"/>
      <c r="L78" s="33"/>
      <c r="M78" s="33"/>
      <c r="N78" s="34"/>
      <c r="O78" s="5"/>
      <c r="P78"/>
      <c r="Q78"/>
      <c r="R78"/>
    </row>
    <row r="79" spans="2:19" x14ac:dyDescent="0.25">
      <c r="B79" s="30" t="s">
        <v>74</v>
      </c>
      <c r="C79" s="31"/>
      <c r="D79" s="31"/>
      <c r="E79" s="31"/>
      <c r="F79" s="31" t="s">
        <v>104</v>
      </c>
      <c r="G79" s="31"/>
      <c r="H79" s="31"/>
      <c r="I79" s="31"/>
      <c r="J79" s="32"/>
      <c r="K79" s="33"/>
      <c r="L79" s="33"/>
      <c r="M79" s="33"/>
      <c r="N79" s="34"/>
      <c r="O79" s="5"/>
      <c r="P79"/>
      <c r="Q79"/>
      <c r="R79"/>
    </row>
    <row r="80" spans="2:19" x14ac:dyDescent="0.25">
      <c r="B80" s="30" t="s">
        <v>75</v>
      </c>
      <c r="C80" s="31"/>
      <c r="D80" s="31"/>
      <c r="E80" s="31"/>
      <c r="F80" s="31" t="s">
        <v>105</v>
      </c>
      <c r="G80" s="31"/>
      <c r="H80" s="31"/>
      <c r="I80" s="31"/>
      <c r="J80" s="32"/>
      <c r="K80" s="33"/>
      <c r="L80" s="33"/>
      <c r="M80" s="33"/>
      <c r="N80" s="34"/>
      <c r="O80" s="5"/>
      <c r="P80"/>
      <c r="Q80"/>
      <c r="R80"/>
    </row>
    <row r="81" spans="2:18" x14ac:dyDescent="0.25">
      <c r="B81" s="30" t="s">
        <v>76</v>
      </c>
      <c r="C81" s="31"/>
      <c r="D81" s="31"/>
      <c r="E81" s="31"/>
      <c r="F81" s="31" t="s">
        <v>106</v>
      </c>
      <c r="G81" s="31"/>
      <c r="H81" s="31"/>
      <c r="I81" s="31"/>
      <c r="J81" s="32"/>
      <c r="K81" s="33"/>
      <c r="L81" s="33"/>
      <c r="M81" s="33"/>
      <c r="N81" s="34"/>
      <c r="O81" s="5"/>
      <c r="P81"/>
      <c r="Q81"/>
      <c r="R81"/>
    </row>
    <row r="82" spans="2:18" x14ac:dyDescent="0.25">
      <c r="B82" s="30" t="s">
        <v>77</v>
      </c>
      <c r="C82" s="31"/>
      <c r="D82" s="31"/>
      <c r="E82" s="31"/>
      <c r="F82" s="31" t="s">
        <v>107</v>
      </c>
      <c r="G82" s="31"/>
      <c r="H82" s="31"/>
      <c r="I82" s="31"/>
      <c r="J82" s="32"/>
      <c r="K82" s="33"/>
      <c r="L82" s="33"/>
      <c r="M82" s="33"/>
      <c r="N82" s="34"/>
      <c r="O82" s="5"/>
      <c r="P82"/>
      <c r="Q82"/>
      <c r="R82"/>
    </row>
    <row r="83" spans="2:18" x14ac:dyDescent="0.25">
      <c r="B83" s="30" t="s">
        <v>108</v>
      </c>
      <c r="C83" s="31"/>
      <c r="D83" s="31"/>
      <c r="E83" s="31"/>
      <c r="F83" s="31" t="s">
        <v>109</v>
      </c>
      <c r="G83" s="31"/>
      <c r="H83" s="31"/>
      <c r="I83" s="31"/>
      <c r="J83" s="32"/>
      <c r="K83" s="33"/>
      <c r="L83" s="33"/>
      <c r="M83" s="33"/>
      <c r="N83" s="34"/>
      <c r="O83" s="5"/>
      <c r="P83"/>
      <c r="Q83"/>
      <c r="R83"/>
    </row>
    <row r="84" spans="2:18" x14ac:dyDescent="0.25">
      <c r="B84" s="35" t="s">
        <v>110</v>
      </c>
      <c r="C84" s="1"/>
      <c r="D84" s="1"/>
      <c r="E84" s="1"/>
      <c r="F84" s="1" t="s">
        <v>111</v>
      </c>
      <c r="G84" s="1"/>
      <c r="H84" s="1"/>
      <c r="I84" s="1"/>
      <c r="J84" s="36"/>
      <c r="K84" s="37"/>
      <c r="L84" s="37"/>
      <c r="M84" s="37"/>
      <c r="N84" s="38"/>
      <c r="O84" s="5"/>
      <c r="P84"/>
      <c r="Q84"/>
      <c r="R84"/>
    </row>
    <row r="85" spans="2:18" x14ac:dyDescent="0.25">
      <c r="B85" s="39"/>
      <c r="C85" s="2"/>
      <c r="D85" s="2"/>
      <c r="E85" s="2"/>
      <c r="F85" s="2" t="s">
        <v>112</v>
      </c>
      <c r="G85" s="2"/>
      <c r="H85" s="2"/>
      <c r="I85" s="2"/>
      <c r="J85" s="40"/>
      <c r="K85" s="41"/>
      <c r="L85" s="41"/>
      <c r="M85" s="41"/>
      <c r="N85" s="42"/>
      <c r="O85" s="5"/>
      <c r="P85"/>
      <c r="Q85"/>
      <c r="R85"/>
    </row>
    <row r="86" spans="2:18" x14ac:dyDescent="0.25">
      <c r="B86" s="39" t="s">
        <v>113</v>
      </c>
      <c r="C86" s="2"/>
      <c r="D86" s="2"/>
      <c r="E86" s="2"/>
      <c r="F86" s="178" t="s">
        <v>114</v>
      </c>
      <c r="G86" s="2"/>
      <c r="H86" s="2"/>
      <c r="I86" s="2"/>
      <c r="J86" s="40"/>
      <c r="K86" s="41"/>
      <c r="L86" s="41"/>
      <c r="M86" s="41"/>
      <c r="N86" s="42"/>
      <c r="O86" s="5"/>
      <c r="P86"/>
      <c r="Q86"/>
      <c r="R86"/>
    </row>
    <row r="87" spans="2:18" x14ac:dyDescent="0.25">
      <c r="B87" s="30" t="s">
        <v>115</v>
      </c>
      <c r="C87" s="31"/>
      <c r="D87" s="31"/>
      <c r="E87" s="31"/>
      <c r="F87" s="31" t="s">
        <v>116</v>
      </c>
      <c r="G87" s="31"/>
      <c r="H87" s="31"/>
      <c r="I87" s="31"/>
      <c r="J87" s="32"/>
      <c r="K87" s="33"/>
      <c r="L87" s="33"/>
      <c r="M87" s="33"/>
      <c r="N87" s="34"/>
      <c r="O87" s="5"/>
      <c r="P87"/>
      <c r="Q87"/>
      <c r="R87"/>
    </row>
    <row r="88" spans="2:18" x14ac:dyDescent="0.25">
      <c r="B88" s="30" t="s">
        <v>82</v>
      </c>
      <c r="C88" s="31"/>
      <c r="D88" s="31"/>
      <c r="E88" s="31"/>
      <c r="F88" s="31" t="s">
        <v>117</v>
      </c>
      <c r="G88" s="31"/>
      <c r="H88" s="31"/>
      <c r="I88" s="31"/>
      <c r="J88" s="32"/>
      <c r="K88" s="33"/>
      <c r="L88" s="33"/>
      <c r="M88" s="33"/>
      <c r="N88" s="34"/>
      <c r="O88" s="5"/>
      <c r="P88"/>
      <c r="Q88"/>
      <c r="R88"/>
    </row>
    <row r="89" spans="2:18" x14ac:dyDescent="0.25">
      <c r="B89" s="30" t="s">
        <v>118</v>
      </c>
      <c r="C89" s="31"/>
      <c r="D89" s="31"/>
      <c r="E89" s="31"/>
      <c r="F89" s="31" t="s">
        <v>119</v>
      </c>
      <c r="G89" s="31"/>
      <c r="H89" s="31"/>
      <c r="I89" s="31"/>
      <c r="J89" s="32"/>
      <c r="K89" s="33"/>
      <c r="L89" s="33"/>
      <c r="M89" s="33"/>
      <c r="N89" s="34"/>
      <c r="O89" s="5"/>
      <c r="P89"/>
      <c r="Q89"/>
      <c r="R89"/>
    </row>
    <row r="90" spans="2:18" x14ac:dyDescent="0.25">
      <c r="B90" s="30" t="s">
        <v>120</v>
      </c>
      <c r="C90" s="31"/>
      <c r="D90" s="31"/>
      <c r="E90" s="31"/>
      <c r="F90" s="31" t="s">
        <v>121</v>
      </c>
      <c r="G90" s="31"/>
      <c r="H90" s="31"/>
      <c r="I90" s="31"/>
      <c r="J90" s="32"/>
      <c r="K90" s="33"/>
      <c r="L90" s="33"/>
      <c r="M90" s="33"/>
      <c r="N90" s="34"/>
      <c r="O90" s="5"/>
      <c r="P90"/>
      <c r="Q90"/>
      <c r="R90"/>
    </row>
    <row r="91" spans="2:18" x14ac:dyDescent="0.25">
      <c r="B91" s="30" t="s">
        <v>122</v>
      </c>
      <c r="C91" s="31"/>
      <c r="D91" s="31"/>
      <c r="E91" s="31"/>
      <c r="F91" s="31" t="s">
        <v>123</v>
      </c>
      <c r="G91" s="31"/>
      <c r="H91" s="31"/>
      <c r="I91" s="31"/>
      <c r="J91" s="32"/>
      <c r="K91" s="33"/>
      <c r="L91" s="33"/>
      <c r="M91" s="33"/>
      <c r="N91" s="34"/>
      <c r="O91" s="5"/>
      <c r="P91"/>
      <c r="Q91"/>
      <c r="R91"/>
    </row>
    <row r="92" spans="2:18" x14ac:dyDescent="0.25">
      <c r="B92" s="30" t="s">
        <v>124</v>
      </c>
      <c r="C92" s="31"/>
      <c r="D92" s="31"/>
      <c r="E92" s="31"/>
      <c r="F92" s="31" t="s">
        <v>125</v>
      </c>
      <c r="G92" s="31"/>
      <c r="H92" s="31"/>
      <c r="I92" s="31"/>
      <c r="J92" s="32"/>
      <c r="K92" s="33"/>
      <c r="L92" s="33"/>
      <c r="M92" s="33"/>
      <c r="N92" s="34"/>
      <c r="O92" s="5"/>
      <c r="P92"/>
      <c r="Q92"/>
      <c r="R92"/>
    </row>
    <row r="93" spans="2:18" x14ac:dyDescent="0.25">
      <c r="B93" s="30" t="s">
        <v>184</v>
      </c>
      <c r="C93" s="31"/>
      <c r="D93" s="31"/>
      <c r="E93" s="31"/>
      <c r="F93" s="31" t="s">
        <v>189</v>
      </c>
      <c r="G93" s="31"/>
      <c r="H93" s="31"/>
      <c r="I93" s="31"/>
      <c r="J93" s="32"/>
      <c r="K93" s="33"/>
      <c r="L93" s="33"/>
      <c r="M93" s="33"/>
      <c r="N93" s="34"/>
      <c r="O93" s="5"/>
      <c r="P93"/>
      <c r="Q93"/>
      <c r="R93"/>
    </row>
    <row r="94" spans="2:18" x14ac:dyDescent="0.25">
      <c r="B94" s="225"/>
      <c r="J94" s="27"/>
      <c r="K94" s="28"/>
      <c r="L94" s="28"/>
      <c r="M94" s="28"/>
      <c r="N94" s="29"/>
      <c r="O94" s="5"/>
      <c r="P94"/>
      <c r="Q94"/>
      <c r="R94"/>
    </row>
    <row r="95" spans="2:18" x14ac:dyDescent="0.25">
      <c r="B95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knQtG3wLH0LHcdfVsIAimpPGLX9eyUBTHpkKFfawzVhuyeOIJCuTA2KELjKYQBpZu3B59SV7YIzca9tJg6tm6g==" saltValue="sYpOjhgw8n8Ec1UjPYGp3Q==" spinCount="100000" sheet="1" objects="1" scenarios="1"/>
  <mergeCells count="4">
    <mergeCell ref="C3:I3"/>
    <mergeCell ref="J3:K3"/>
    <mergeCell ref="L3:P3"/>
    <mergeCell ref="Q3:S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97"/>
  <sheetViews>
    <sheetView showGridLines="0" topLeftCell="A74" zoomScaleNormal="100" workbookViewId="0">
      <selection activeCell="B76" sqref="B76"/>
    </sheetView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5703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5" t="s">
        <v>126</v>
      </c>
    </row>
    <row r="3" spans="2:23" ht="30" customHeight="1" x14ac:dyDescent="0.25">
      <c r="B3" s="48"/>
      <c r="C3" s="325" t="s">
        <v>127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</row>
    <row r="4" spans="2:23" s="44" customFormat="1" ht="30" customHeight="1" x14ac:dyDescent="0.25">
      <c r="B4" s="49" t="s">
        <v>0</v>
      </c>
      <c r="C4" s="50" t="s">
        <v>128</v>
      </c>
      <c r="D4" s="50" t="s">
        <v>129</v>
      </c>
      <c r="E4" s="52" t="s">
        <v>130</v>
      </c>
      <c r="F4" s="52" t="s">
        <v>131</v>
      </c>
      <c r="G4" s="51" t="s">
        <v>132</v>
      </c>
      <c r="H4" s="53" t="s">
        <v>133</v>
      </c>
      <c r="I4" s="54" t="s">
        <v>134</v>
      </c>
      <c r="J4" s="50" t="s">
        <v>135</v>
      </c>
      <c r="K4" s="52" t="s">
        <v>136</v>
      </c>
      <c r="L4" s="55" t="s">
        <v>137</v>
      </c>
      <c r="M4" s="54" t="s">
        <v>138</v>
      </c>
      <c r="N4" s="56" t="s">
        <v>139</v>
      </c>
      <c r="O4" s="77" t="s">
        <v>140</v>
      </c>
      <c r="P4" s="57" t="s">
        <v>141</v>
      </c>
      <c r="Q4" s="58" t="s">
        <v>142</v>
      </c>
      <c r="R4" s="58" t="s">
        <v>143</v>
      </c>
      <c r="S4" s="58" t="s">
        <v>144</v>
      </c>
      <c r="T4" s="58" t="s">
        <v>145</v>
      </c>
      <c r="U4" s="58" t="s">
        <v>146</v>
      </c>
      <c r="V4" s="58" t="s">
        <v>147</v>
      </c>
      <c r="W4" s="58" t="s">
        <v>148</v>
      </c>
    </row>
    <row r="5" spans="2:23" s="83" customFormat="1" ht="15.75" x14ac:dyDescent="0.25">
      <c r="B5" s="91">
        <v>44044</v>
      </c>
      <c r="C5" s="84">
        <v>0</v>
      </c>
      <c r="D5" s="84">
        <v>0</v>
      </c>
      <c r="E5" s="84">
        <v>0</v>
      </c>
      <c r="F5" s="84">
        <v>1</v>
      </c>
      <c r="G5" s="84">
        <v>9</v>
      </c>
      <c r="H5" s="84">
        <v>0</v>
      </c>
      <c r="I5" s="85">
        <v>22</v>
      </c>
      <c r="J5" s="84">
        <v>33</v>
      </c>
      <c r="K5" s="84">
        <v>9</v>
      </c>
      <c r="L5" s="84">
        <v>0</v>
      </c>
      <c r="M5" s="84">
        <v>0</v>
      </c>
      <c r="N5" s="84">
        <v>5</v>
      </c>
      <c r="O5" s="84">
        <v>0</v>
      </c>
      <c r="P5" s="84">
        <v>2</v>
      </c>
      <c r="Q5" s="84">
        <v>7</v>
      </c>
      <c r="R5" s="84">
        <v>0</v>
      </c>
      <c r="S5" s="84">
        <v>12</v>
      </c>
      <c r="T5" s="84">
        <v>0</v>
      </c>
      <c r="U5" s="84">
        <v>13</v>
      </c>
      <c r="V5" s="84">
        <v>1</v>
      </c>
      <c r="W5" s="84">
        <v>15</v>
      </c>
    </row>
    <row r="6" spans="2:23" s="83" customFormat="1" ht="15.75" x14ac:dyDescent="0.25">
      <c r="B6" s="91">
        <v>44075</v>
      </c>
      <c r="C6" s="84">
        <v>0</v>
      </c>
      <c r="D6" s="84">
        <v>3</v>
      </c>
      <c r="E6" s="84">
        <v>3</v>
      </c>
      <c r="F6" s="84">
        <v>1</v>
      </c>
      <c r="G6" s="84">
        <v>9</v>
      </c>
      <c r="H6" s="84">
        <v>0</v>
      </c>
      <c r="I6" s="84">
        <v>26</v>
      </c>
      <c r="J6" s="84">
        <v>41</v>
      </c>
      <c r="K6" s="84">
        <v>4</v>
      </c>
      <c r="L6" s="84">
        <v>2</v>
      </c>
      <c r="M6" s="84">
        <v>2</v>
      </c>
      <c r="N6" s="84">
        <v>2</v>
      </c>
      <c r="O6" s="84">
        <v>0</v>
      </c>
      <c r="P6" s="84">
        <v>3</v>
      </c>
      <c r="Q6" s="84">
        <v>13</v>
      </c>
      <c r="R6" s="84">
        <v>0</v>
      </c>
      <c r="S6" s="84">
        <v>34</v>
      </c>
      <c r="T6" s="84">
        <v>2</v>
      </c>
      <c r="U6" s="84">
        <v>20</v>
      </c>
      <c r="V6" s="84">
        <v>1</v>
      </c>
      <c r="W6" s="84">
        <v>18</v>
      </c>
    </row>
    <row r="7" spans="2:23" s="88" customFormat="1" ht="15.75" x14ac:dyDescent="0.25">
      <c r="B7" s="87" t="s">
        <v>87</v>
      </c>
      <c r="C7" s="89">
        <f t="shared" ref="C7:W7" si="0">+SUM(C4:C6)</f>
        <v>0</v>
      </c>
      <c r="D7" s="89">
        <f t="shared" si="0"/>
        <v>3</v>
      </c>
      <c r="E7" s="89">
        <f t="shared" si="0"/>
        <v>3</v>
      </c>
      <c r="F7" s="89">
        <f t="shared" si="0"/>
        <v>2</v>
      </c>
      <c r="G7" s="89">
        <f t="shared" si="0"/>
        <v>18</v>
      </c>
      <c r="H7" s="89">
        <f t="shared" si="0"/>
        <v>0</v>
      </c>
      <c r="I7" s="89">
        <f t="shared" si="0"/>
        <v>48</v>
      </c>
      <c r="J7" s="89">
        <f t="shared" si="0"/>
        <v>74</v>
      </c>
      <c r="K7" s="89">
        <f t="shared" si="0"/>
        <v>13</v>
      </c>
      <c r="L7" s="89">
        <f t="shared" si="0"/>
        <v>2</v>
      </c>
      <c r="M7" s="89">
        <f t="shared" si="0"/>
        <v>2</v>
      </c>
      <c r="N7" s="89">
        <f t="shared" si="0"/>
        <v>7</v>
      </c>
      <c r="O7" s="89">
        <f t="shared" si="0"/>
        <v>0</v>
      </c>
      <c r="P7" s="89">
        <f t="shared" si="0"/>
        <v>5</v>
      </c>
      <c r="Q7" s="89">
        <f t="shared" si="0"/>
        <v>20</v>
      </c>
      <c r="R7" s="89">
        <f t="shared" si="0"/>
        <v>0</v>
      </c>
      <c r="S7" s="89">
        <f t="shared" si="0"/>
        <v>46</v>
      </c>
      <c r="T7" s="89">
        <f t="shared" si="0"/>
        <v>2</v>
      </c>
      <c r="U7" s="89">
        <f t="shared" si="0"/>
        <v>33</v>
      </c>
      <c r="V7" s="89">
        <f t="shared" si="0"/>
        <v>2</v>
      </c>
      <c r="W7" s="89">
        <f t="shared" si="0"/>
        <v>33</v>
      </c>
    </row>
    <row r="8" spans="2:23" s="88" customFormat="1" ht="15.75" x14ac:dyDescent="0.25">
      <c r="B8" s="91">
        <v>44105</v>
      </c>
      <c r="C8" s="84">
        <v>0</v>
      </c>
      <c r="D8" s="84">
        <v>1</v>
      </c>
      <c r="E8" s="84">
        <v>0</v>
      </c>
      <c r="F8" s="84">
        <v>1</v>
      </c>
      <c r="G8" s="84">
        <v>10</v>
      </c>
      <c r="H8" s="84">
        <v>1</v>
      </c>
      <c r="I8" s="84">
        <v>46</v>
      </c>
      <c r="J8" s="84">
        <v>57</v>
      </c>
      <c r="K8" s="84">
        <v>5</v>
      </c>
      <c r="L8" s="84">
        <v>1</v>
      </c>
      <c r="M8" s="84">
        <v>3</v>
      </c>
      <c r="N8" s="84">
        <v>3</v>
      </c>
      <c r="O8" s="84">
        <v>1</v>
      </c>
      <c r="P8" s="84">
        <v>1</v>
      </c>
      <c r="Q8" s="84">
        <v>5</v>
      </c>
      <c r="R8" s="84">
        <v>0</v>
      </c>
      <c r="S8" s="84">
        <v>35</v>
      </c>
      <c r="T8" s="84">
        <v>0</v>
      </c>
      <c r="U8" s="84">
        <v>20</v>
      </c>
      <c r="V8" s="84">
        <v>0</v>
      </c>
      <c r="W8" s="84">
        <v>21</v>
      </c>
    </row>
    <row r="9" spans="2:23" s="88" customFormat="1" ht="15.75" x14ac:dyDescent="0.25">
      <c r="B9" s="91">
        <v>44136</v>
      </c>
      <c r="C9" s="84">
        <v>1</v>
      </c>
      <c r="D9" s="84">
        <v>0</v>
      </c>
      <c r="E9" s="84">
        <v>0</v>
      </c>
      <c r="F9" s="84">
        <v>1</v>
      </c>
      <c r="G9" s="84">
        <v>8</v>
      </c>
      <c r="H9" s="84">
        <v>1</v>
      </c>
      <c r="I9" s="84">
        <v>35</v>
      </c>
      <c r="J9" s="84">
        <v>83</v>
      </c>
      <c r="K9" s="84">
        <v>3</v>
      </c>
      <c r="L9" s="84">
        <v>0</v>
      </c>
      <c r="M9" s="84">
        <v>5</v>
      </c>
      <c r="N9" s="84">
        <v>6</v>
      </c>
      <c r="O9" s="84">
        <v>0</v>
      </c>
      <c r="P9" s="84">
        <v>0</v>
      </c>
      <c r="Q9" s="84">
        <v>9</v>
      </c>
      <c r="R9" s="84">
        <v>0</v>
      </c>
      <c r="S9" s="84">
        <v>38</v>
      </c>
      <c r="T9" s="84">
        <v>1</v>
      </c>
      <c r="U9" s="84">
        <v>18</v>
      </c>
      <c r="V9" s="84">
        <v>1</v>
      </c>
      <c r="W9" s="84">
        <v>25</v>
      </c>
    </row>
    <row r="10" spans="2:23" s="88" customFormat="1" ht="15.75" x14ac:dyDescent="0.25">
      <c r="B10" s="91">
        <v>44166</v>
      </c>
      <c r="C10" s="84">
        <v>1</v>
      </c>
      <c r="D10" s="84">
        <v>2</v>
      </c>
      <c r="E10" s="84">
        <v>1</v>
      </c>
      <c r="F10" s="84">
        <v>6</v>
      </c>
      <c r="G10" s="84">
        <v>11</v>
      </c>
      <c r="H10" s="84">
        <v>2</v>
      </c>
      <c r="I10" s="84">
        <v>27</v>
      </c>
      <c r="J10" s="84">
        <v>132</v>
      </c>
      <c r="K10" s="84">
        <v>7</v>
      </c>
      <c r="L10" s="84">
        <v>0</v>
      </c>
      <c r="M10" s="84">
        <v>3</v>
      </c>
      <c r="N10" s="84">
        <v>8</v>
      </c>
      <c r="O10" s="84">
        <v>0</v>
      </c>
      <c r="P10" s="84">
        <v>4</v>
      </c>
      <c r="Q10" s="84">
        <v>14</v>
      </c>
      <c r="R10" s="84">
        <v>0</v>
      </c>
      <c r="S10" s="84">
        <v>24</v>
      </c>
      <c r="T10" s="84">
        <v>0</v>
      </c>
      <c r="U10" s="84">
        <v>28</v>
      </c>
      <c r="V10" s="84">
        <v>1</v>
      </c>
      <c r="W10" s="84">
        <v>25</v>
      </c>
    </row>
    <row r="11" spans="2:23" s="88" customFormat="1" ht="15.75" x14ac:dyDescent="0.25">
      <c r="B11" s="87" t="s">
        <v>88</v>
      </c>
      <c r="C11" s="90">
        <f t="shared" ref="C11:W11" si="1">+SUM(C8:C10)</f>
        <v>2</v>
      </c>
      <c r="D11" s="89">
        <f t="shared" si="1"/>
        <v>3</v>
      </c>
      <c r="E11" s="89">
        <f t="shared" si="1"/>
        <v>1</v>
      </c>
      <c r="F11" s="89">
        <f t="shared" si="1"/>
        <v>8</v>
      </c>
      <c r="G11" s="89">
        <f t="shared" si="1"/>
        <v>29</v>
      </c>
      <c r="H11" s="89">
        <f t="shared" si="1"/>
        <v>4</v>
      </c>
      <c r="I11" s="89">
        <f t="shared" si="1"/>
        <v>108</v>
      </c>
      <c r="J11" s="89">
        <f t="shared" si="1"/>
        <v>272</v>
      </c>
      <c r="K11" s="89">
        <f t="shared" si="1"/>
        <v>15</v>
      </c>
      <c r="L11" s="89">
        <f t="shared" si="1"/>
        <v>1</v>
      </c>
      <c r="M11" s="89">
        <f t="shared" si="1"/>
        <v>11</v>
      </c>
      <c r="N11" s="89">
        <f t="shared" si="1"/>
        <v>17</v>
      </c>
      <c r="O11" s="89">
        <f t="shared" si="1"/>
        <v>1</v>
      </c>
      <c r="P11" s="89">
        <f t="shared" si="1"/>
        <v>5</v>
      </c>
      <c r="Q11" s="89">
        <f t="shared" si="1"/>
        <v>28</v>
      </c>
      <c r="R11" s="89">
        <f t="shared" si="1"/>
        <v>0</v>
      </c>
      <c r="S11" s="89">
        <f t="shared" si="1"/>
        <v>97</v>
      </c>
      <c r="T11" s="89">
        <f t="shared" si="1"/>
        <v>1</v>
      </c>
      <c r="U11" s="89">
        <f t="shared" si="1"/>
        <v>66</v>
      </c>
      <c r="V11" s="89">
        <f t="shared" si="1"/>
        <v>2</v>
      </c>
      <c r="W11" s="89">
        <f t="shared" si="1"/>
        <v>71</v>
      </c>
    </row>
    <row r="12" spans="2:23" s="88" customFormat="1" ht="15.75" x14ac:dyDescent="0.25">
      <c r="B12" s="91">
        <v>44197</v>
      </c>
      <c r="C12" s="84">
        <v>0</v>
      </c>
      <c r="D12" s="84">
        <v>5</v>
      </c>
      <c r="E12" s="84">
        <v>2</v>
      </c>
      <c r="F12" s="84">
        <v>6</v>
      </c>
      <c r="G12" s="84">
        <v>19</v>
      </c>
      <c r="H12" s="84">
        <v>2</v>
      </c>
      <c r="I12" s="84">
        <v>18</v>
      </c>
      <c r="J12" s="84">
        <v>112</v>
      </c>
      <c r="K12" s="84">
        <v>11</v>
      </c>
      <c r="L12" s="84">
        <v>1</v>
      </c>
      <c r="M12" s="84">
        <v>2</v>
      </c>
      <c r="N12" s="84">
        <v>13</v>
      </c>
      <c r="O12" s="84">
        <v>0</v>
      </c>
      <c r="P12" s="84">
        <v>3</v>
      </c>
      <c r="Q12" s="84">
        <v>21</v>
      </c>
      <c r="R12" s="84">
        <v>1</v>
      </c>
      <c r="S12" s="84">
        <v>10</v>
      </c>
      <c r="T12" s="84">
        <v>0</v>
      </c>
      <c r="U12" s="84">
        <v>30</v>
      </c>
      <c r="V12" s="84">
        <v>2</v>
      </c>
      <c r="W12" s="84">
        <v>27</v>
      </c>
    </row>
    <row r="13" spans="2:23" s="88" customFormat="1" ht="15.75" x14ac:dyDescent="0.25">
      <c r="B13" s="91">
        <v>44228</v>
      </c>
      <c r="C13" s="84">
        <v>1</v>
      </c>
      <c r="D13" s="84">
        <v>3</v>
      </c>
      <c r="E13" s="84">
        <v>2</v>
      </c>
      <c r="F13" s="84">
        <v>3</v>
      </c>
      <c r="G13" s="84">
        <v>12</v>
      </c>
      <c r="H13" s="84">
        <v>2</v>
      </c>
      <c r="I13" s="84">
        <v>21</v>
      </c>
      <c r="J13" s="84">
        <v>124</v>
      </c>
      <c r="K13" s="84">
        <v>10</v>
      </c>
      <c r="L13" s="84">
        <v>0</v>
      </c>
      <c r="M13" s="84">
        <v>4</v>
      </c>
      <c r="N13" s="84">
        <v>15</v>
      </c>
      <c r="O13" s="84">
        <v>2</v>
      </c>
      <c r="P13" s="84">
        <v>2</v>
      </c>
      <c r="Q13" s="84">
        <v>11</v>
      </c>
      <c r="R13" s="84">
        <v>0</v>
      </c>
      <c r="S13" s="84">
        <v>36</v>
      </c>
      <c r="T13" s="84">
        <v>1</v>
      </c>
      <c r="U13" s="84">
        <v>34</v>
      </c>
      <c r="V13" s="84">
        <v>0</v>
      </c>
      <c r="W13" s="84">
        <v>29</v>
      </c>
    </row>
    <row r="14" spans="2:23" s="88" customFormat="1" ht="15.75" x14ac:dyDescent="0.25">
      <c r="B14" s="91">
        <v>44256</v>
      </c>
      <c r="C14" s="84">
        <v>0</v>
      </c>
      <c r="D14" s="84">
        <v>3</v>
      </c>
      <c r="E14" s="84">
        <v>2</v>
      </c>
      <c r="F14" s="84">
        <v>3</v>
      </c>
      <c r="G14" s="84">
        <v>19</v>
      </c>
      <c r="H14" s="84">
        <v>1</v>
      </c>
      <c r="I14" s="84">
        <v>31</v>
      </c>
      <c r="J14" s="84">
        <v>172</v>
      </c>
      <c r="K14" s="84">
        <v>15</v>
      </c>
      <c r="L14" s="84">
        <v>2</v>
      </c>
      <c r="M14" s="84">
        <v>8</v>
      </c>
      <c r="N14" s="84">
        <v>13</v>
      </c>
      <c r="O14" s="84">
        <v>3</v>
      </c>
      <c r="P14" s="84">
        <v>2</v>
      </c>
      <c r="Q14" s="84">
        <v>29</v>
      </c>
      <c r="R14" s="84">
        <v>0</v>
      </c>
      <c r="S14" s="84">
        <v>19</v>
      </c>
      <c r="T14" s="84">
        <v>2</v>
      </c>
      <c r="U14" s="84">
        <v>18</v>
      </c>
      <c r="V14" s="84">
        <v>2</v>
      </c>
      <c r="W14" s="84">
        <v>33</v>
      </c>
    </row>
    <row r="15" spans="2:23" s="88" customFormat="1" ht="15.75" x14ac:dyDescent="0.25">
      <c r="B15" s="87" t="s">
        <v>89</v>
      </c>
      <c r="C15" s="89">
        <f t="shared" ref="C15:W15" si="2">+SUM(C12:C14)</f>
        <v>1</v>
      </c>
      <c r="D15" s="89">
        <f t="shared" si="2"/>
        <v>11</v>
      </c>
      <c r="E15" s="89">
        <f t="shared" si="2"/>
        <v>6</v>
      </c>
      <c r="F15" s="89">
        <f t="shared" si="2"/>
        <v>12</v>
      </c>
      <c r="G15" s="89">
        <f t="shared" si="2"/>
        <v>50</v>
      </c>
      <c r="H15" s="89">
        <f t="shared" si="2"/>
        <v>5</v>
      </c>
      <c r="I15" s="89">
        <f t="shared" si="2"/>
        <v>70</v>
      </c>
      <c r="J15" s="89">
        <f t="shared" si="2"/>
        <v>408</v>
      </c>
      <c r="K15" s="89">
        <f t="shared" si="2"/>
        <v>36</v>
      </c>
      <c r="L15" s="89">
        <f t="shared" si="2"/>
        <v>3</v>
      </c>
      <c r="M15" s="89">
        <f t="shared" si="2"/>
        <v>14</v>
      </c>
      <c r="N15" s="89">
        <f t="shared" si="2"/>
        <v>41</v>
      </c>
      <c r="O15" s="89">
        <f t="shared" si="2"/>
        <v>5</v>
      </c>
      <c r="P15" s="89">
        <f t="shared" si="2"/>
        <v>7</v>
      </c>
      <c r="Q15" s="89">
        <f t="shared" si="2"/>
        <v>61</v>
      </c>
      <c r="R15" s="89">
        <f t="shared" si="2"/>
        <v>1</v>
      </c>
      <c r="S15" s="89">
        <f t="shared" si="2"/>
        <v>65</v>
      </c>
      <c r="T15" s="89">
        <f t="shared" si="2"/>
        <v>3</v>
      </c>
      <c r="U15" s="89">
        <f t="shared" si="2"/>
        <v>82</v>
      </c>
      <c r="V15" s="89">
        <f t="shared" si="2"/>
        <v>4</v>
      </c>
      <c r="W15" s="89">
        <f t="shared" si="2"/>
        <v>89</v>
      </c>
    </row>
    <row r="16" spans="2:23" s="88" customFormat="1" ht="15.75" x14ac:dyDescent="0.25">
      <c r="B16" s="91">
        <v>44287</v>
      </c>
      <c r="C16" s="84">
        <v>2</v>
      </c>
      <c r="D16" s="84">
        <v>2</v>
      </c>
      <c r="E16" s="84">
        <v>1</v>
      </c>
      <c r="F16" s="84">
        <v>8</v>
      </c>
      <c r="G16" s="84">
        <v>24</v>
      </c>
      <c r="H16" s="84">
        <v>0</v>
      </c>
      <c r="I16" s="84">
        <v>5</v>
      </c>
      <c r="J16" s="84">
        <v>173</v>
      </c>
      <c r="K16" s="84">
        <v>20</v>
      </c>
      <c r="L16" s="84">
        <v>3</v>
      </c>
      <c r="M16" s="84">
        <v>6</v>
      </c>
      <c r="N16" s="84">
        <v>23</v>
      </c>
      <c r="O16" s="84">
        <v>1</v>
      </c>
      <c r="P16" s="84">
        <v>0</v>
      </c>
      <c r="Q16" s="84">
        <v>31</v>
      </c>
      <c r="R16" s="84">
        <v>1</v>
      </c>
      <c r="S16" s="84">
        <v>13</v>
      </c>
      <c r="T16" s="84">
        <v>0</v>
      </c>
      <c r="U16" s="84">
        <v>7</v>
      </c>
      <c r="V16" s="84">
        <v>2</v>
      </c>
      <c r="W16" s="84">
        <v>34</v>
      </c>
    </row>
    <row r="17" spans="2:23" s="88" customFormat="1" ht="15.75" x14ac:dyDescent="0.25">
      <c r="B17" s="91">
        <v>44317</v>
      </c>
      <c r="C17" s="84">
        <v>0</v>
      </c>
      <c r="D17" s="84">
        <v>3</v>
      </c>
      <c r="E17" s="84">
        <v>1</v>
      </c>
      <c r="F17" s="84">
        <v>4</v>
      </c>
      <c r="G17" s="84">
        <v>12</v>
      </c>
      <c r="H17" s="84">
        <v>1</v>
      </c>
      <c r="I17" s="84">
        <v>20</v>
      </c>
      <c r="J17" s="84">
        <v>178</v>
      </c>
      <c r="K17" s="84">
        <v>23</v>
      </c>
      <c r="L17" s="84">
        <v>1</v>
      </c>
      <c r="M17" s="84">
        <v>10</v>
      </c>
      <c r="N17" s="84">
        <v>19</v>
      </c>
      <c r="O17" s="84">
        <v>2</v>
      </c>
      <c r="P17" s="84">
        <v>1</v>
      </c>
      <c r="Q17" s="84">
        <v>28</v>
      </c>
      <c r="R17" s="84">
        <v>1</v>
      </c>
      <c r="S17" s="84">
        <v>22</v>
      </c>
      <c r="T17" s="84">
        <v>0</v>
      </c>
      <c r="U17" s="84">
        <v>7</v>
      </c>
      <c r="V17" s="84">
        <v>4</v>
      </c>
      <c r="W17" s="84">
        <v>33</v>
      </c>
    </row>
    <row r="18" spans="2:23" s="88" customFormat="1" ht="15.75" x14ac:dyDescent="0.25">
      <c r="B18" s="91">
        <v>44348</v>
      </c>
      <c r="C18" s="86">
        <v>4</v>
      </c>
      <c r="D18" s="86">
        <v>2</v>
      </c>
      <c r="E18" s="86">
        <v>3</v>
      </c>
      <c r="F18" s="86">
        <v>5</v>
      </c>
      <c r="G18" s="86">
        <v>17</v>
      </c>
      <c r="H18" s="86">
        <v>1</v>
      </c>
      <c r="I18" s="86">
        <v>12</v>
      </c>
      <c r="J18" s="86">
        <v>179</v>
      </c>
      <c r="K18" s="86">
        <v>26</v>
      </c>
      <c r="L18" s="86">
        <v>1</v>
      </c>
      <c r="M18" s="86">
        <v>6</v>
      </c>
      <c r="N18" s="86">
        <v>16</v>
      </c>
      <c r="O18" s="86">
        <v>6</v>
      </c>
      <c r="P18" s="86">
        <v>2</v>
      </c>
      <c r="Q18" s="86">
        <v>28</v>
      </c>
      <c r="R18" s="86">
        <v>1</v>
      </c>
      <c r="S18" s="86">
        <v>16</v>
      </c>
      <c r="T18" s="86">
        <v>1</v>
      </c>
      <c r="U18" s="86">
        <v>6</v>
      </c>
      <c r="V18" s="86">
        <v>3</v>
      </c>
      <c r="W18" s="86">
        <v>39</v>
      </c>
    </row>
    <row r="19" spans="2:23" s="88" customFormat="1" ht="15.75" x14ac:dyDescent="0.25">
      <c r="B19" s="87" t="s">
        <v>90</v>
      </c>
      <c r="C19" s="89">
        <f t="shared" ref="C19:W19" si="3">+SUM(C16:C18)</f>
        <v>6</v>
      </c>
      <c r="D19" s="89">
        <f t="shared" si="3"/>
        <v>7</v>
      </c>
      <c r="E19" s="89">
        <f t="shared" si="3"/>
        <v>5</v>
      </c>
      <c r="F19" s="89">
        <f t="shared" si="3"/>
        <v>17</v>
      </c>
      <c r="G19" s="89">
        <f t="shared" si="3"/>
        <v>53</v>
      </c>
      <c r="H19" s="89">
        <f t="shared" si="3"/>
        <v>2</v>
      </c>
      <c r="I19" s="89">
        <f t="shared" si="3"/>
        <v>37</v>
      </c>
      <c r="J19" s="89">
        <f t="shared" si="3"/>
        <v>530</v>
      </c>
      <c r="K19" s="89">
        <f t="shared" si="3"/>
        <v>69</v>
      </c>
      <c r="L19" s="89">
        <f t="shared" si="3"/>
        <v>5</v>
      </c>
      <c r="M19" s="89">
        <f t="shared" si="3"/>
        <v>22</v>
      </c>
      <c r="N19" s="89">
        <f t="shared" si="3"/>
        <v>58</v>
      </c>
      <c r="O19" s="89">
        <f t="shared" si="3"/>
        <v>9</v>
      </c>
      <c r="P19" s="89">
        <f t="shared" si="3"/>
        <v>3</v>
      </c>
      <c r="Q19" s="89">
        <f t="shared" si="3"/>
        <v>87</v>
      </c>
      <c r="R19" s="89">
        <f t="shared" si="3"/>
        <v>3</v>
      </c>
      <c r="S19" s="89">
        <f t="shared" si="3"/>
        <v>51</v>
      </c>
      <c r="T19" s="89">
        <f t="shared" si="3"/>
        <v>1</v>
      </c>
      <c r="U19" s="89">
        <f t="shared" si="3"/>
        <v>20</v>
      </c>
      <c r="V19" s="89">
        <f t="shared" si="3"/>
        <v>9</v>
      </c>
      <c r="W19" s="89">
        <f t="shared" si="3"/>
        <v>106</v>
      </c>
    </row>
    <row r="20" spans="2:23" s="88" customFormat="1" ht="15.75" x14ac:dyDescent="0.25">
      <c r="B20" s="91">
        <v>44378</v>
      </c>
      <c r="C20" s="84">
        <v>3</v>
      </c>
      <c r="D20" s="84">
        <v>4</v>
      </c>
      <c r="E20" s="84">
        <v>0</v>
      </c>
      <c r="F20" s="84">
        <v>4</v>
      </c>
      <c r="G20" s="84">
        <v>16</v>
      </c>
      <c r="H20" s="84">
        <v>1</v>
      </c>
      <c r="I20" s="84">
        <v>15</v>
      </c>
      <c r="J20" s="84">
        <v>206</v>
      </c>
      <c r="K20" s="84">
        <v>30</v>
      </c>
      <c r="L20" s="84">
        <v>0</v>
      </c>
      <c r="M20" s="84">
        <v>8</v>
      </c>
      <c r="N20" s="84">
        <v>26</v>
      </c>
      <c r="O20" s="84">
        <v>3</v>
      </c>
      <c r="P20" s="84">
        <v>2</v>
      </c>
      <c r="Q20" s="84">
        <v>37</v>
      </c>
      <c r="R20" s="84">
        <v>0</v>
      </c>
      <c r="S20" s="84">
        <v>13</v>
      </c>
      <c r="T20" s="84">
        <v>0</v>
      </c>
      <c r="U20" s="84">
        <v>5</v>
      </c>
      <c r="V20" s="84">
        <v>4</v>
      </c>
      <c r="W20" s="84">
        <v>38</v>
      </c>
    </row>
    <row r="21" spans="2:23" s="88" customFormat="1" ht="15.75" x14ac:dyDescent="0.25">
      <c r="B21" s="91">
        <v>44409</v>
      </c>
      <c r="C21" s="84">
        <v>1</v>
      </c>
      <c r="D21" s="84">
        <v>1</v>
      </c>
      <c r="E21" s="84">
        <v>1</v>
      </c>
      <c r="F21" s="84">
        <v>2</v>
      </c>
      <c r="G21" s="84">
        <v>11</v>
      </c>
      <c r="H21" s="84">
        <v>1</v>
      </c>
      <c r="I21" s="84">
        <v>23</v>
      </c>
      <c r="J21" s="84">
        <v>186</v>
      </c>
      <c r="K21" s="84">
        <v>21</v>
      </c>
      <c r="L21" s="84">
        <v>1</v>
      </c>
      <c r="M21" s="84">
        <v>13</v>
      </c>
      <c r="N21" s="84">
        <v>19</v>
      </c>
      <c r="O21" s="84">
        <v>4</v>
      </c>
      <c r="P21" s="84">
        <v>2</v>
      </c>
      <c r="Q21" s="84">
        <v>32</v>
      </c>
      <c r="R21" s="84">
        <v>0</v>
      </c>
      <c r="S21" s="84">
        <v>9</v>
      </c>
      <c r="T21" s="84">
        <v>0</v>
      </c>
      <c r="U21" s="84">
        <v>6</v>
      </c>
      <c r="V21" s="84">
        <v>4</v>
      </c>
      <c r="W21" s="84">
        <v>35</v>
      </c>
    </row>
    <row r="22" spans="2:23" s="88" customFormat="1" ht="15.75" x14ac:dyDescent="0.25">
      <c r="B22" s="91">
        <v>44440</v>
      </c>
      <c r="C22" s="86">
        <v>0</v>
      </c>
      <c r="D22" s="86">
        <v>2</v>
      </c>
      <c r="E22" s="86">
        <v>1</v>
      </c>
      <c r="F22" s="86">
        <v>4</v>
      </c>
      <c r="G22" s="86">
        <v>11</v>
      </c>
      <c r="H22" s="86">
        <v>0</v>
      </c>
      <c r="I22" s="86">
        <v>12</v>
      </c>
      <c r="J22" s="86">
        <v>166</v>
      </c>
      <c r="K22" s="86">
        <v>29</v>
      </c>
      <c r="L22" s="86">
        <v>2</v>
      </c>
      <c r="M22" s="86">
        <v>10</v>
      </c>
      <c r="N22" s="86">
        <v>21</v>
      </c>
      <c r="O22" s="86">
        <v>5</v>
      </c>
      <c r="P22" s="86">
        <v>2</v>
      </c>
      <c r="Q22" s="86">
        <v>28</v>
      </c>
      <c r="R22" s="86">
        <v>0</v>
      </c>
      <c r="S22" s="86">
        <v>12</v>
      </c>
      <c r="T22" s="86">
        <v>0</v>
      </c>
      <c r="U22" s="86">
        <v>1</v>
      </c>
      <c r="V22" s="86">
        <v>3</v>
      </c>
      <c r="W22" s="86">
        <v>34</v>
      </c>
    </row>
    <row r="23" spans="2:23" s="88" customFormat="1" ht="15.75" x14ac:dyDescent="0.25">
      <c r="B23" s="87" t="s">
        <v>91</v>
      </c>
      <c r="C23" s="89">
        <f t="shared" ref="C23:W23" si="4">+SUM(C20:C22)</f>
        <v>4</v>
      </c>
      <c r="D23" s="89">
        <f t="shared" si="4"/>
        <v>7</v>
      </c>
      <c r="E23" s="89">
        <f t="shared" si="4"/>
        <v>2</v>
      </c>
      <c r="F23" s="89">
        <f t="shared" si="4"/>
        <v>10</v>
      </c>
      <c r="G23" s="89">
        <f t="shared" si="4"/>
        <v>38</v>
      </c>
      <c r="H23" s="89">
        <f t="shared" si="4"/>
        <v>2</v>
      </c>
      <c r="I23" s="89">
        <f t="shared" si="4"/>
        <v>50</v>
      </c>
      <c r="J23" s="89">
        <f t="shared" si="4"/>
        <v>558</v>
      </c>
      <c r="K23" s="89">
        <f t="shared" si="4"/>
        <v>80</v>
      </c>
      <c r="L23" s="89">
        <f t="shared" si="4"/>
        <v>3</v>
      </c>
      <c r="M23" s="89">
        <f t="shared" si="4"/>
        <v>31</v>
      </c>
      <c r="N23" s="89">
        <f t="shared" si="4"/>
        <v>66</v>
      </c>
      <c r="O23" s="89">
        <f t="shared" si="4"/>
        <v>12</v>
      </c>
      <c r="P23" s="89">
        <f t="shared" si="4"/>
        <v>6</v>
      </c>
      <c r="Q23" s="89">
        <f t="shared" si="4"/>
        <v>97</v>
      </c>
      <c r="R23" s="89">
        <f t="shared" si="4"/>
        <v>0</v>
      </c>
      <c r="S23" s="89">
        <f t="shared" si="4"/>
        <v>34</v>
      </c>
      <c r="T23" s="89">
        <f t="shared" si="4"/>
        <v>0</v>
      </c>
      <c r="U23" s="89">
        <f t="shared" si="4"/>
        <v>12</v>
      </c>
      <c r="V23" s="89">
        <f t="shared" si="4"/>
        <v>11</v>
      </c>
      <c r="W23" s="89">
        <f t="shared" si="4"/>
        <v>107</v>
      </c>
    </row>
    <row r="24" spans="2:23" s="88" customFormat="1" ht="15.75" x14ac:dyDescent="0.25">
      <c r="B24" s="91">
        <v>44470</v>
      </c>
      <c r="C24" s="84">
        <v>3</v>
      </c>
      <c r="D24" s="84">
        <v>0</v>
      </c>
      <c r="E24" s="84">
        <v>0</v>
      </c>
      <c r="F24" s="84">
        <v>9</v>
      </c>
      <c r="G24" s="84">
        <v>16</v>
      </c>
      <c r="H24" s="84">
        <v>0</v>
      </c>
      <c r="I24" s="84">
        <v>9</v>
      </c>
      <c r="J24" s="84">
        <v>162</v>
      </c>
      <c r="K24" s="84">
        <v>28</v>
      </c>
      <c r="L24" s="84">
        <v>0</v>
      </c>
      <c r="M24" s="84">
        <v>3</v>
      </c>
      <c r="N24" s="84">
        <v>16</v>
      </c>
      <c r="O24" s="84">
        <v>3</v>
      </c>
      <c r="P24" s="84">
        <v>0</v>
      </c>
      <c r="Q24" s="84">
        <v>19</v>
      </c>
      <c r="R24" s="84">
        <v>0</v>
      </c>
      <c r="S24" s="84">
        <v>9</v>
      </c>
      <c r="T24" s="84">
        <v>0</v>
      </c>
      <c r="U24" s="84">
        <v>3</v>
      </c>
      <c r="V24" s="84">
        <v>0</v>
      </c>
      <c r="W24" s="84">
        <v>28</v>
      </c>
    </row>
    <row r="25" spans="2:23" s="88" customFormat="1" ht="15.75" x14ac:dyDescent="0.25">
      <c r="B25" s="91">
        <v>44501</v>
      </c>
      <c r="C25" s="84">
        <v>3</v>
      </c>
      <c r="D25" s="84">
        <v>1</v>
      </c>
      <c r="E25" s="84">
        <v>5</v>
      </c>
      <c r="F25" s="84">
        <v>9</v>
      </c>
      <c r="G25" s="84">
        <v>15</v>
      </c>
      <c r="H25" s="84">
        <v>0</v>
      </c>
      <c r="I25" s="84">
        <v>15</v>
      </c>
      <c r="J25" s="84">
        <v>169</v>
      </c>
      <c r="K25" s="84">
        <v>27</v>
      </c>
      <c r="L25" s="84">
        <v>0</v>
      </c>
      <c r="M25" s="84">
        <v>19</v>
      </c>
      <c r="N25" s="84">
        <v>22</v>
      </c>
      <c r="O25" s="84">
        <v>6</v>
      </c>
      <c r="P25" s="84">
        <v>0</v>
      </c>
      <c r="Q25" s="84">
        <v>19</v>
      </c>
      <c r="R25" s="84">
        <v>1</v>
      </c>
      <c r="S25" s="84">
        <v>3</v>
      </c>
      <c r="T25" s="84">
        <v>0</v>
      </c>
      <c r="U25" s="84">
        <v>2</v>
      </c>
      <c r="V25" s="84">
        <v>0</v>
      </c>
      <c r="W25" s="84">
        <v>55</v>
      </c>
    </row>
    <row r="26" spans="2:23" s="88" customFormat="1" ht="15.75" x14ac:dyDescent="0.25">
      <c r="B26" s="91">
        <v>44531</v>
      </c>
      <c r="C26" s="84">
        <v>3</v>
      </c>
      <c r="D26" s="84">
        <v>0</v>
      </c>
      <c r="E26" s="84">
        <v>4</v>
      </c>
      <c r="F26" s="84">
        <v>7</v>
      </c>
      <c r="G26" s="84">
        <v>10</v>
      </c>
      <c r="H26" s="84">
        <v>1</v>
      </c>
      <c r="I26" s="84">
        <v>10</v>
      </c>
      <c r="J26" s="84">
        <v>158</v>
      </c>
      <c r="K26" s="84">
        <v>21</v>
      </c>
      <c r="L26" s="84">
        <v>0</v>
      </c>
      <c r="M26" s="84">
        <v>15</v>
      </c>
      <c r="N26" s="84">
        <v>25</v>
      </c>
      <c r="O26" s="84">
        <v>0</v>
      </c>
      <c r="P26" s="84">
        <v>1</v>
      </c>
      <c r="Q26" s="84">
        <v>16</v>
      </c>
      <c r="R26" s="84">
        <v>0</v>
      </c>
      <c r="S26" s="84">
        <v>5</v>
      </c>
      <c r="T26" s="84">
        <v>0</v>
      </c>
      <c r="U26" s="84">
        <v>9</v>
      </c>
      <c r="V26" s="84">
        <v>5</v>
      </c>
      <c r="W26" s="84">
        <v>51</v>
      </c>
    </row>
    <row r="27" spans="2:23" s="88" customFormat="1" ht="15.75" x14ac:dyDescent="0.25">
      <c r="B27" s="87" t="s">
        <v>92</v>
      </c>
      <c r="C27" s="89">
        <f t="shared" ref="C27:W27" si="5">+SUM(C24:C26)</f>
        <v>9</v>
      </c>
      <c r="D27" s="89">
        <f t="shared" si="5"/>
        <v>1</v>
      </c>
      <c r="E27" s="89">
        <f t="shared" si="5"/>
        <v>9</v>
      </c>
      <c r="F27" s="89">
        <f t="shared" si="5"/>
        <v>25</v>
      </c>
      <c r="G27" s="89">
        <f t="shared" si="5"/>
        <v>41</v>
      </c>
      <c r="H27" s="89">
        <f t="shared" si="5"/>
        <v>1</v>
      </c>
      <c r="I27" s="89">
        <f t="shared" si="5"/>
        <v>34</v>
      </c>
      <c r="J27" s="89">
        <f t="shared" si="5"/>
        <v>489</v>
      </c>
      <c r="K27" s="89">
        <f t="shared" si="5"/>
        <v>76</v>
      </c>
      <c r="L27" s="89">
        <f t="shared" si="5"/>
        <v>0</v>
      </c>
      <c r="M27" s="89">
        <f t="shared" si="5"/>
        <v>37</v>
      </c>
      <c r="N27" s="89">
        <f t="shared" si="5"/>
        <v>63</v>
      </c>
      <c r="O27" s="89">
        <f t="shared" si="5"/>
        <v>9</v>
      </c>
      <c r="P27" s="89">
        <f t="shared" si="5"/>
        <v>1</v>
      </c>
      <c r="Q27" s="89">
        <f t="shared" si="5"/>
        <v>54</v>
      </c>
      <c r="R27" s="89">
        <f t="shared" si="5"/>
        <v>1</v>
      </c>
      <c r="S27" s="89">
        <f t="shared" si="5"/>
        <v>17</v>
      </c>
      <c r="T27" s="89">
        <f t="shared" si="5"/>
        <v>0</v>
      </c>
      <c r="U27" s="89">
        <f t="shared" si="5"/>
        <v>14</v>
      </c>
      <c r="V27" s="89">
        <f t="shared" si="5"/>
        <v>5</v>
      </c>
      <c r="W27" s="89">
        <f t="shared" si="5"/>
        <v>134</v>
      </c>
    </row>
    <row r="28" spans="2:23" s="88" customFormat="1" ht="15.75" x14ac:dyDescent="0.25">
      <c r="B28" s="91">
        <v>44562</v>
      </c>
      <c r="C28" s="84">
        <v>3</v>
      </c>
      <c r="D28" s="84">
        <v>1</v>
      </c>
      <c r="E28" s="84">
        <v>5</v>
      </c>
      <c r="F28" s="84">
        <v>11</v>
      </c>
      <c r="G28" s="84">
        <v>19</v>
      </c>
      <c r="H28" s="84">
        <v>0</v>
      </c>
      <c r="I28" s="84">
        <v>12</v>
      </c>
      <c r="J28" s="84">
        <v>191</v>
      </c>
      <c r="K28" s="84">
        <v>12</v>
      </c>
      <c r="L28" s="84">
        <v>1</v>
      </c>
      <c r="M28" s="84">
        <v>9</v>
      </c>
      <c r="N28" s="84">
        <v>10</v>
      </c>
      <c r="O28" s="84">
        <v>1</v>
      </c>
      <c r="P28" s="84">
        <v>6</v>
      </c>
      <c r="Q28" s="84">
        <v>24</v>
      </c>
      <c r="R28" s="84">
        <v>0</v>
      </c>
      <c r="S28" s="84">
        <v>2</v>
      </c>
      <c r="T28" s="84">
        <v>0</v>
      </c>
      <c r="U28" s="84">
        <v>20</v>
      </c>
      <c r="V28" s="84">
        <v>1</v>
      </c>
      <c r="W28" s="84">
        <v>53</v>
      </c>
    </row>
    <row r="29" spans="2:23" s="88" customFormat="1" ht="15.75" x14ac:dyDescent="0.25">
      <c r="B29" s="91">
        <v>44593</v>
      </c>
      <c r="C29" s="84">
        <v>5</v>
      </c>
      <c r="D29" s="84">
        <v>6</v>
      </c>
      <c r="E29" s="84">
        <v>2</v>
      </c>
      <c r="F29" s="84">
        <v>11</v>
      </c>
      <c r="G29" s="84">
        <v>16</v>
      </c>
      <c r="H29" s="84">
        <v>0</v>
      </c>
      <c r="I29" s="84">
        <v>9</v>
      </c>
      <c r="J29" s="84">
        <v>178</v>
      </c>
      <c r="K29" s="84">
        <v>19</v>
      </c>
      <c r="L29" s="84">
        <v>1</v>
      </c>
      <c r="M29" s="84">
        <v>10</v>
      </c>
      <c r="N29" s="84">
        <v>22</v>
      </c>
      <c r="O29" s="84">
        <v>9</v>
      </c>
      <c r="P29" s="84">
        <v>4</v>
      </c>
      <c r="Q29" s="84">
        <v>30</v>
      </c>
      <c r="R29" s="84">
        <v>0</v>
      </c>
      <c r="S29" s="84">
        <v>2</v>
      </c>
      <c r="T29" s="84">
        <v>0</v>
      </c>
      <c r="U29" s="84">
        <v>20</v>
      </c>
      <c r="V29" s="84">
        <v>9</v>
      </c>
      <c r="W29" s="84">
        <v>77</v>
      </c>
    </row>
    <row r="30" spans="2:23" s="88" customFormat="1" ht="15.75" x14ac:dyDescent="0.25">
      <c r="B30" s="91">
        <v>44621</v>
      </c>
      <c r="C30" s="84">
        <v>4</v>
      </c>
      <c r="D30" s="84">
        <v>2</v>
      </c>
      <c r="E30" s="84">
        <v>4</v>
      </c>
      <c r="F30" s="84">
        <v>10</v>
      </c>
      <c r="G30" s="84">
        <v>17</v>
      </c>
      <c r="H30" s="84">
        <v>0</v>
      </c>
      <c r="I30" s="84">
        <v>9</v>
      </c>
      <c r="J30" s="84">
        <v>183</v>
      </c>
      <c r="K30" s="84">
        <v>15</v>
      </c>
      <c r="L30" s="84">
        <v>0</v>
      </c>
      <c r="M30" s="84">
        <v>18</v>
      </c>
      <c r="N30" s="84">
        <v>16</v>
      </c>
      <c r="O30" s="84">
        <v>8</v>
      </c>
      <c r="P30" s="84">
        <v>0</v>
      </c>
      <c r="Q30" s="84">
        <v>32</v>
      </c>
      <c r="R30" s="84">
        <v>0</v>
      </c>
      <c r="S30" s="84">
        <v>6</v>
      </c>
      <c r="T30" s="84">
        <v>0</v>
      </c>
      <c r="U30" s="84">
        <v>37</v>
      </c>
      <c r="V30" s="84">
        <v>4</v>
      </c>
      <c r="W30" s="84">
        <v>99</v>
      </c>
    </row>
    <row r="31" spans="2:23" s="88" customFormat="1" ht="15.75" x14ac:dyDescent="0.25">
      <c r="B31" s="87" t="s">
        <v>93</v>
      </c>
      <c r="C31" s="89">
        <f t="shared" ref="C31:W31" si="6">+SUM(C28:C30)</f>
        <v>12</v>
      </c>
      <c r="D31" s="89">
        <f t="shared" si="6"/>
        <v>9</v>
      </c>
      <c r="E31" s="89">
        <f t="shared" si="6"/>
        <v>11</v>
      </c>
      <c r="F31" s="89">
        <f t="shared" si="6"/>
        <v>32</v>
      </c>
      <c r="G31" s="89">
        <f t="shared" si="6"/>
        <v>52</v>
      </c>
      <c r="H31" s="89">
        <f t="shared" si="6"/>
        <v>0</v>
      </c>
      <c r="I31" s="89">
        <f t="shared" si="6"/>
        <v>30</v>
      </c>
      <c r="J31" s="89">
        <f t="shared" si="6"/>
        <v>552</v>
      </c>
      <c r="K31" s="89">
        <f t="shared" si="6"/>
        <v>46</v>
      </c>
      <c r="L31" s="89">
        <f t="shared" si="6"/>
        <v>2</v>
      </c>
      <c r="M31" s="89">
        <f t="shared" si="6"/>
        <v>37</v>
      </c>
      <c r="N31" s="89">
        <f t="shared" si="6"/>
        <v>48</v>
      </c>
      <c r="O31" s="89">
        <f t="shared" si="6"/>
        <v>18</v>
      </c>
      <c r="P31" s="89">
        <f t="shared" si="6"/>
        <v>10</v>
      </c>
      <c r="Q31" s="89">
        <f t="shared" si="6"/>
        <v>86</v>
      </c>
      <c r="R31" s="89">
        <f t="shared" si="6"/>
        <v>0</v>
      </c>
      <c r="S31" s="89">
        <f t="shared" si="6"/>
        <v>10</v>
      </c>
      <c r="T31" s="89">
        <f t="shared" si="6"/>
        <v>0</v>
      </c>
      <c r="U31" s="89">
        <f t="shared" si="6"/>
        <v>77</v>
      </c>
      <c r="V31" s="89">
        <f t="shared" si="6"/>
        <v>14</v>
      </c>
      <c r="W31" s="89">
        <f t="shared" si="6"/>
        <v>229</v>
      </c>
    </row>
    <row r="32" spans="2:23" s="88" customFormat="1" ht="15.75" x14ac:dyDescent="0.25">
      <c r="B32" s="92">
        <v>44652</v>
      </c>
      <c r="C32" s="86">
        <v>4</v>
      </c>
      <c r="D32" s="86">
        <v>0</v>
      </c>
      <c r="E32" s="86">
        <v>1</v>
      </c>
      <c r="F32" s="86">
        <v>4</v>
      </c>
      <c r="G32" s="86">
        <v>21</v>
      </c>
      <c r="H32" s="86">
        <v>0</v>
      </c>
      <c r="I32" s="86">
        <v>6</v>
      </c>
      <c r="J32" s="86">
        <v>195</v>
      </c>
      <c r="K32" s="86">
        <v>10</v>
      </c>
      <c r="L32" s="86">
        <v>0</v>
      </c>
      <c r="M32" s="86">
        <v>14</v>
      </c>
      <c r="N32" s="86">
        <v>22</v>
      </c>
      <c r="O32" s="86">
        <v>9</v>
      </c>
      <c r="P32" s="86">
        <v>1</v>
      </c>
      <c r="Q32" s="86">
        <v>27</v>
      </c>
      <c r="R32" s="86">
        <v>0</v>
      </c>
      <c r="S32" s="86">
        <v>1</v>
      </c>
      <c r="T32" s="86">
        <v>0</v>
      </c>
      <c r="U32" s="86">
        <v>16</v>
      </c>
      <c r="V32" s="86">
        <v>15</v>
      </c>
      <c r="W32" s="86">
        <v>76</v>
      </c>
    </row>
    <row r="33" spans="1:23" s="88" customFormat="1" ht="15.75" x14ac:dyDescent="0.25">
      <c r="B33" s="92">
        <v>44682</v>
      </c>
      <c r="C33" s="86">
        <v>3</v>
      </c>
      <c r="D33" s="86">
        <v>1</v>
      </c>
      <c r="E33" s="86">
        <v>7</v>
      </c>
      <c r="F33" s="86">
        <v>14</v>
      </c>
      <c r="G33" s="86">
        <v>23</v>
      </c>
      <c r="H33" s="86">
        <v>1</v>
      </c>
      <c r="I33" s="86">
        <v>4</v>
      </c>
      <c r="J33" s="86">
        <v>172</v>
      </c>
      <c r="K33" s="86">
        <v>13</v>
      </c>
      <c r="L33" s="86">
        <v>1</v>
      </c>
      <c r="M33" s="86">
        <v>13</v>
      </c>
      <c r="N33" s="86">
        <v>11</v>
      </c>
      <c r="O33" s="86">
        <v>4</v>
      </c>
      <c r="P33" s="86">
        <v>1</v>
      </c>
      <c r="Q33" s="86">
        <v>20</v>
      </c>
      <c r="R33" s="86">
        <v>0</v>
      </c>
      <c r="S33" s="86">
        <v>6</v>
      </c>
      <c r="T33" s="86">
        <v>0</v>
      </c>
      <c r="U33" s="86">
        <v>24</v>
      </c>
      <c r="V33" s="86">
        <v>4</v>
      </c>
      <c r="W33" s="86">
        <v>92</v>
      </c>
    </row>
    <row r="34" spans="1:23" s="88" customFormat="1" ht="15.75" x14ac:dyDescent="0.25">
      <c r="B34" s="92">
        <v>44713</v>
      </c>
      <c r="C34" s="86">
        <v>3</v>
      </c>
      <c r="D34" s="86">
        <v>0</v>
      </c>
      <c r="E34" s="86">
        <v>6</v>
      </c>
      <c r="F34" s="86">
        <v>10</v>
      </c>
      <c r="G34" s="86">
        <v>19</v>
      </c>
      <c r="H34" s="86">
        <v>0</v>
      </c>
      <c r="I34" s="86">
        <v>8</v>
      </c>
      <c r="J34" s="86">
        <v>126</v>
      </c>
      <c r="K34" s="86">
        <v>12</v>
      </c>
      <c r="L34" s="86">
        <v>1</v>
      </c>
      <c r="M34" s="86">
        <v>9</v>
      </c>
      <c r="N34" s="86">
        <v>18</v>
      </c>
      <c r="O34" s="86">
        <v>2</v>
      </c>
      <c r="P34" s="86">
        <v>3</v>
      </c>
      <c r="Q34" s="86">
        <v>32</v>
      </c>
      <c r="R34" s="86">
        <v>0</v>
      </c>
      <c r="S34" s="86">
        <v>3</v>
      </c>
      <c r="T34" s="86">
        <v>0</v>
      </c>
      <c r="U34" s="86">
        <v>24</v>
      </c>
      <c r="V34" s="86">
        <v>5</v>
      </c>
      <c r="W34" s="86">
        <v>92</v>
      </c>
    </row>
    <row r="35" spans="1:23" s="88" customFormat="1" ht="15.75" x14ac:dyDescent="0.25">
      <c r="B35" s="87" t="s">
        <v>94</v>
      </c>
      <c r="C35" s="89">
        <f t="shared" ref="C35:W35" si="7">+SUM(C32:C34)</f>
        <v>10</v>
      </c>
      <c r="D35" s="89">
        <f t="shared" si="7"/>
        <v>1</v>
      </c>
      <c r="E35" s="89">
        <f t="shared" si="7"/>
        <v>14</v>
      </c>
      <c r="F35" s="89">
        <f t="shared" si="7"/>
        <v>28</v>
      </c>
      <c r="G35" s="89">
        <f t="shared" si="7"/>
        <v>63</v>
      </c>
      <c r="H35" s="89">
        <f t="shared" si="7"/>
        <v>1</v>
      </c>
      <c r="I35" s="89">
        <f t="shared" si="7"/>
        <v>18</v>
      </c>
      <c r="J35" s="89">
        <f t="shared" si="7"/>
        <v>493</v>
      </c>
      <c r="K35" s="89">
        <f t="shared" si="7"/>
        <v>35</v>
      </c>
      <c r="L35" s="89">
        <f t="shared" si="7"/>
        <v>2</v>
      </c>
      <c r="M35" s="89">
        <f t="shared" si="7"/>
        <v>36</v>
      </c>
      <c r="N35" s="89">
        <f t="shared" si="7"/>
        <v>51</v>
      </c>
      <c r="O35" s="89">
        <f t="shared" si="7"/>
        <v>15</v>
      </c>
      <c r="P35" s="89">
        <f t="shared" si="7"/>
        <v>5</v>
      </c>
      <c r="Q35" s="89">
        <f t="shared" si="7"/>
        <v>79</v>
      </c>
      <c r="R35" s="89">
        <f t="shared" si="7"/>
        <v>0</v>
      </c>
      <c r="S35" s="89">
        <f t="shared" si="7"/>
        <v>10</v>
      </c>
      <c r="T35" s="89">
        <f t="shared" si="7"/>
        <v>0</v>
      </c>
      <c r="U35" s="89">
        <f t="shared" si="7"/>
        <v>64</v>
      </c>
      <c r="V35" s="89">
        <f t="shared" si="7"/>
        <v>24</v>
      </c>
      <c r="W35" s="89">
        <f t="shared" si="7"/>
        <v>260</v>
      </c>
    </row>
    <row r="36" spans="1:23" s="88" customFormat="1" ht="15.75" x14ac:dyDescent="0.25">
      <c r="B36" s="91">
        <v>44743</v>
      </c>
      <c r="C36" s="86">
        <v>2</v>
      </c>
      <c r="D36" s="86">
        <v>0</v>
      </c>
      <c r="E36" s="86">
        <v>10</v>
      </c>
      <c r="F36" s="86">
        <v>5</v>
      </c>
      <c r="G36" s="86">
        <v>22</v>
      </c>
      <c r="H36" s="86">
        <v>2</v>
      </c>
      <c r="I36" s="86">
        <v>6</v>
      </c>
      <c r="J36" s="86">
        <v>184</v>
      </c>
      <c r="K36" s="86">
        <v>12</v>
      </c>
      <c r="L36" s="86">
        <v>1</v>
      </c>
      <c r="M36" s="86">
        <v>14</v>
      </c>
      <c r="N36" s="86">
        <v>19</v>
      </c>
      <c r="O36" s="86">
        <v>2</v>
      </c>
      <c r="P36" s="86">
        <v>2</v>
      </c>
      <c r="Q36" s="86">
        <v>31</v>
      </c>
      <c r="R36" s="86">
        <v>0</v>
      </c>
      <c r="S36" s="86">
        <v>4</v>
      </c>
      <c r="T36" s="86">
        <v>0</v>
      </c>
      <c r="U36" s="86">
        <v>18</v>
      </c>
      <c r="V36" s="86">
        <v>7</v>
      </c>
      <c r="W36" s="86">
        <v>95</v>
      </c>
    </row>
    <row r="37" spans="1:23" s="88" customFormat="1" ht="15.75" x14ac:dyDescent="0.25">
      <c r="B37" s="91">
        <v>44774</v>
      </c>
      <c r="C37" s="86">
        <v>1</v>
      </c>
      <c r="D37" s="86">
        <v>2</v>
      </c>
      <c r="E37" s="86">
        <v>11</v>
      </c>
      <c r="F37" s="86">
        <v>12</v>
      </c>
      <c r="G37" s="86">
        <v>15</v>
      </c>
      <c r="H37" s="86">
        <v>1</v>
      </c>
      <c r="I37" s="86">
        <v>22</v>
      </c>
      <c r="J37" s="86">
        <v>170</v>
      </c>
      <c r="K37" s="86">
        <v>14</v>
      </c>
      <c r="L37" s="86">
        <v>2</v>
      </c>
      <c r="M37" s="86">
        <v>15</v>
      </c>
      <c r="N37" s="86">
        <v>23</v>
      </c>
      <c r="O37" s="86">
        <v>2</v>
      </c>
      <c r="P37" s="86">
        <v>1</v>
      </c>
      <c r="Q37" s="86">
        <v>30</v>
      </c>
      <c r="R37" s="86">
        <v>0</v>
      </c>
      <c r="S37" s="86">
        <v>16</v>
      </c>
      <c r="T37" s="86">
        <v>0</v>
      </c>
      <c r="U37" s="86">
        <v>40</v>
      </c>
      <c r="V37" s="86">
        <v>3</v>
      </c>
      <c r="W37" s="86">
        <v>122</v>
      </c>
    </row>
    <row r="38" spans="1:23" s="88" customFormat="1" ht="15.75" x14ac:dyDescent="0.25">
      <c r="B38" s="91">
        <v>44805</v>
      </c>
      <c r="C38" s="86">
        <v>3</v>
      </c>
      <c r="D38" s="86">
        <v>2</v>
      </c>
      <c r="E38" s="86">
        <v>3</v>
      </c>
      <c r="F38" s="86">
        <v>4</v>
      </c>
      <c r="G38" s="86">
        <v>17</v>
      </c>
      <c r="H38" s="86">
        <v>1</v>
      </c>
      <c r="I38" s="86">
        <v>27</v>
      </c>
      <c r="J38" s="86">
        <v>141</v>
      </c>
      <c r="K38" s="86">
        <v>14</v>
      </c>
      <c r="L38" s="86">
        <v>3</v>
      </c>
      <c r="M38" s="86">
        <v>12</v>
      </c>
      <c r="N38" s="86">
        <v>17</v>
      </c>
      <c r="O38" s="86">
        <v>0</v>
      </c>
      <c r="P38" s="86">
        <v>7</v>
      </c>
      <c r="Q38" s="86">
        <v>16</v>
      </c>
      <c r="R38" s="86">
        <v>1</v>
      </c>
      <c r="S38" s="86">
        <v>9</v>
      </c>
      <c r="T38" s="86">
        <v>0</v>
      </c>
      <c r="U38" s="86">
        <v>33</v>
      </c>
      <c r="V38" s="86">
        <v>3</v>
      </c>
      <c r="W38" s="86">
        <v>105</v>
      </c>
    </row>
    <row r="39" spans="1:23" s="88" customFormat="1" ht="15.75" x14ac:dyDescent="0.25">
      <c r="B39" s="87" t="s">
        <v>94</v>
      </c>
      <c r="C39" s="89">
        <f t="shared" ref="C39:W39" si="8">+SUM(C28:C30)</f>
        <v>12</v>
      </c>
      <c r="D39" s="89">
        <f t="shared" si="8"/>
        <v>9</v>
      </c>
      <c r="E39" s="89">
        <f t="shared" si="8"/>
        <v>11</v>
      </c>
      <c r="F39" s="89">
        <f t="shared" si="8"/>
        <v>32</v>
      </c>
      <c r="G39" s="89">
        <f t="shared" si="8"/>
        <v>52</v>
      </c>
      <c r="H39" s="89">
        <f t="shared" si="8"/>
        <v>0</v>
      </c>
      <c r="I39" s="89">
        <f t="shared" si="8"/>
        <v>30</v>
      </c>
      <c r="J39" s="89">
        <f t="shared" si="8"/>
        <v>552</v>
      </c>
      <c r="K39" s="89">
        <f t="shared" si="8"/>
        <v>46</v>
      </c>
      <c r="L39" s="89">
        <f t="shared" si="8"/>
        <v>2</v>
      </c>
      <c r="M39" s="89">
        <f t="shared" si="8"/>
        <v>37</v>
      </c>
      <c r="N39" s="89">
        <f t="shared" si="8"/>
        <v>48</v>
      </c>
      <c r="O39" s="89">
        <f t="shared" si="8"/>
        <v>18</v>
      </c>
      <c r="P39" s="89">
        <f t="shared" si="8"/>
        <v>10</v>
      </c>
      <c r="Q39" s="89">
        <f t="shared" si="8"/>
        <v>86</v>
      </c>
      <c r="R39" s="89">
        <f t="shared" si="8"/>
        <v>0</v>
      </c>
      <c r="S39" s="89">
        <f t="shared" si="8"/>
        <v>10</v>
      </c>
      <c r="T39" s="89">
        <f t="shared" si="8"/>
        <v>0</v>
      </c>
      <c r="U39" s="89">
        <f t="shared" si="8"/>
        <v>77</v>
      </c>
      <c r="V39" s="89">
        <f t="shared" si="8"/>
        <v>14</v>
      </c>
      <c r="W39" s="89">
        <f t="shared" si="8"/>
        <v>229</v>
      </c>
    </row>
    <row r="40" spans="1:23" s="88" customFormat="1" ht="15.75" x14ac:dyDescent="0.25">
      <c r="B40" s="91">
        <v>44835</v>
      </c>
      <c r="C40" s="165">
        <v>1</v>
      </c>
      <c r="D40" s="165">
        <v>1</v>
      </c>
      <c r="E40" s="165">
        <v>7</v>
      </c>
      <c r="F40" s="165">
        <v>10</v>
      </c>
      <c r="G40" s="165">
        <v>19</v>
      </c>
      <c r="H40" s="165">
        <v>1</v>
      </c>
      <c r="I40" s="165">
        <v>25</v>
      </c>
      <c r="J40" s="165">
        <v>154</v>
      </c>
      <c r="K40" s="165">
        <v>16</v>
      </c>
      <c r="L40" s="165">
        <v>1</v>
      </c>
      <c r="M40" s="165">
        <v>9</v>
      </c>
      <c r="N40" s="165">
        <v>16</v>
      </c>
      <c r="O40" s="165">
        <v>0</v>
      </c>
      <c r="P40" s="165">
        <v>4</v>
      </c>
      <c r="Q40" s="165">
        <v>22</v>
      </c>
      <c r="R40" s="165">
        <v>0</v>
      </c>
      <c r="S40" s="165">
        <v>9</v>
      </c>
      <c r="T40" s="165">
        <v>0</v>
      </c>
      <c r="U40" s="165">
        <v>44</v>
      </c>
      <c r="V40" s="165">
        <v>2</v>
      </c>
      <c r="W40" s="165">
        <v>115</v>
      </c>
    </row>
    <row r="41" spans="1:23" s="88" customFormat="1" ht="15.75" x14ac:dyDescent="0.25">
      <c r="A41"/>
      <c r="B41" s="91">
        <v>44866</v>
      </c>
      <c r="C41" s="165">
        <v>4</v>
      </c>
      <c r="D41" s="165">
        <v>1</v>
      </c>
      <c r="E41" s="165">
        <v>6</v>
      </c>
      <c r="F41" s="165">
        <v>19</v>
      </c>
      <c r="G41" s="165">
        <v>16</v>
      </c>
      <c r="H41" s="165">
        <v>3</v>
      </c>
      <c r="I41" s="165">
        <v>18</v>
      </c>
      <c r="J41" s="165">
        <v>140</v>
      </c>
      <c r="K41" s="165">
        <v>11</v>
      </c>
      <c r="L41" s="165">
        <v>0</v>
      </c>
      <c r="M41" s="165">
        <v>16</v>
      </c>
      <c r="N41" s="165">
        <v>13</v>
      </c>
      <c r="O41" s="165">
        <v>1</v>
      </c>
      <c r="P41" s="165">
        <v>6</v>
      </c>
      <c r="Q41" s="165">
        <v>19</v>
      </c>
      <c r="R41" s="165">
        <v>1</v>
      </c>
      <c r="S41" s="165">
        <v>8</v>
      </c>
      <c r="T41" s="165">
        <v>0</v>
      </c>
      <c r="U41" s="165">
        <v>41</v>
      </c>
      <c r="V41" s="165">
        <v>1</v>
      </c>
      <c r="W41" s="165">
        <v>109</v>
      </c>
    </row>
    <row r="42" spans="1:23" s="88" customFormat="1" ht="15.75" x14ac:dyDescent="0.25">
      <c r="A42"/>
      <c r="B42" s="91">
        <v>44896</v>
      </c>
      <c r="C42" s="165">
        <v>6</v>
      </c>
      <c r="D42" s="165">
        <v>2</v>
      </c>
      <c r="E42" s="165">
        <v>9</v>
      </c>
      <c r="F42" s="165">
        <v>7</v>
      </c>
      <c r="G42" s="165">
        <v>21</v>
      </c>
      <c r="H42" s="165">
        <v>3</v>
      </c>
      <c r="I42" s="165">
        <v>16</v>
      </c>
      <c r="J42" s="165">
        <v>102</v>
      </c>
      <c r="K42" s="165">
        <v>13</v>
      </c>
      <c r="L42" s="165">
        <v>3</v>
      </c>
      <c r="M42" s="165">
        <v>23</v>
      </c>
      <c r="N42" s="165">
        <v>16</v>
      </c>
      <c r="O42" s="165">
        <v>0</v>
      </c>
      <c r="P42" s="165">
        <v>5</v>
      </c>
      <c r="Q42" s="165">
        <v>15</v>
      </c>
      <c r="R42" s="165">
        <v>3</v>
      </c>
      <c r="S42" s="165">
        <v>8</v>
      </c>
      <c r="T42" s="165">
        <v>0</v>
      </c>
      <c r="U42" s="165">
        <v>40</v>
      </c>
      <c r="V42" s="165">
        <v>3</v>
      </c>
      <c r="W42" s="165">
        <v>111</v>
      </c>
    </row>
    <row r="43" spans="1:23" s="88" customFormat="1" ht="15.75" x14ac:dyDescent="0.25">
      <c r="A43"/>
      <c r="B43" s="166" t="s">
        <v>96</v>
      </c>
      <c r="C43" s="167">
        <f t="shared" ref="C43:T43" si="9">+SUM(C40:C42)</f>
        <v>11</v>
      </c>
      <c r="D43" s="167">
        <f t="shared" si="9"/>
        <v>4</v>
      </c>
      <c r="E43" s="167">
        <f t="shared" si="9"/>
        <v>22</v>
      </c>
      <c r="F43" s="167">
        <f t="shared" si="9"/>
        <v>36</v>
      </c>
      <c r="G43" s="167">
        <f t="shared" si="9"/>
        <v>56</v>
      </c>
      <c r="H43" s="167">
        <f t="shared" si="9"/>
        <v>7</v>
      </c>
      <c r="I43" s="167">
        <f t="shared" si="9"/>
        <v>59</v>
      </c>
      <c r="J43" s="167">
        <f t="shared" si="9"/>
        <v>396</v>
      </c>
      <c r="K43" s="167">
        <f t="shared" si="9"/>
        <v>40</v>
      </c>
      <c r="L43" s="167">
        <f t="shared" si="9"/>
        <v>4</v>
      </c>
      <c r="M43" s="167">
        <f t="shared" si="9"/>
        <v>48</v>
      </c>
      <c r="N43" s="167">
        <f t="shared" si="9"/>
        <v>45</v>
      </c>
      <c r="O43" s="167">
        <f t="shared" si="9"/>
        <v>1</v>
      </c>
      <c r="P43" s="167">
        <f t="shared" si="9"/>
        <v>15</v>
      </c>
      <c r="Q43" s="167">
        <f t="shared" si="9"/>
        <v>56</v>
      </c>
      <c r="R43" s="167">
        <f t="shared" si="9"/>
        <v>4</v>
      </c>
      <c r="S43" s="167">
        <f t="shared" si="9"/>
        <v>25</v>
      </c>
      <c r="T43" s="167">
        <f t="shared" si="9"/>
        <v>0</v>
      </c>
      <c r="U43" s="168">
        <f>SUM(U40:U42)</f>
        <v>125</v>
      </c>
      <c r="V43" s="168">
        <f>SUM(V40:V42)</f>
        <v>6</v>
      </c>
      <c r="W43" s="168">
        <f>SUM(W40:W42)</f>
        <v>335</v>
      </c>
    </row>
    <row r="44" spans="1:23" s="88" customFormat="1" ht="15.75" x14ac:dyDescent="0.25">
      <c r="A44" s="169"/>
      <c r="B44" s="170">
        <v>44927</v>
      </c>
      <c r="C44" s="165">
        <v>1</v>
      </c>
      <c r="D44" s="165">
        <v>5</v>
      </c>
      <c r="E44" s="165">
        <v>8</v>
      </c>
      <c r="F44" s="165">
        <v>10</v>
      </c>
      <c r="G44" s="165">
        <v>19</v>
      </c>
      <c r="H44" s="165">
        <v>3</v>
      </c>
      <c r="I44" s="165">
        <v>15</v>
      </c>
      <c r="J44" s="165">
        <v>117</v>
      </c>
      <c r="K44" s="165">
        <v>12</v>
      </c>
      <c r="L44" s="165">
        <v>5</v>
      </c>
      <c r="M44" s="165">
        <v>23</v>
      </c>
      <c r="N44" s="165">
        <v>11</v>
      </c>
      <c r="O44" s="165">
        <v>1</v>
      </c>
      <c r="P44" s="165">
        <v>4</v>
      </c>
      <c r="Q44" s="165">
        <v>22</v>
      </c>
      <c r="R44" s="165">
        <v>2</v>
      </c>
      <c r="S44" s="165">
        <v>12</v>
      </c>
      <c r="T44" s="165">
        <v>0</v>
      </c>
      <c r="U44" s="165">
        <v>34</v>
      </c>
      <c r="V44" s="165">
        <v>2</v>
      </c>
      <c r="W44" s="165">
        <v>219</v>
      </c>
    </row>
    <row r="45" spans="1:23" ht="15.75" x14ac:dyDescent="0.25">
      <c r="B45" s="91">
        <v>44958</v>
      </c>
      <c r="C45" s="165">
        <v>3</v>
      </c>
      <c r="D45" s="165">
        <v>2</v>
      </c>
      <c r="E45" s="165">
        <v>9</v>
      </c>
      <c r="F45" s="165">
        <v>5</v>
      </c>
      <c r="G45" s="165">
        <v>20</v>
      </c>
      <c r="H45" s="165">
        <v>3</v>
      </c>
      <c r="I45" s="165">
        <v>26</v>
      </c>
      <c r="J45" s="165">
        <v>107</v>
      </c>
      <c r="K45" s="165">
        <v>15</v>
      </c>
      <c r="L45" s="165">
        <v>3</v>
      </c>
      <c r="M45" s="165">
        <v>23</v>
      </c>
      <c r="N45" s="165">
        <v>8</v>
      </c>
      <c r="O45" s="165">
        <v>0</v>
      </c>
      <c r="P45" s="165">
        <v>2</v>
      </c>
      <c r="Q45" s="165">
        <v>27</v>
      </c>
      <c r="R45" s="165">
        <v>2</v>
      </c>
      <c r="S45" s="165">
        <v>9</v>
      </c>
      <c r="T45" s="165">
        <v>0</v>
      </c>
      <c r="U45" s="165">
        <v>17</v>
      </c>
      <c r="V45" s="165">
        <v>4</v>
      </c>
      <c r="W45" s="165">
        <v>170</v>
      </c>
    </row>
    <row r="46" spans="1:23" ht="15.75" x14ac:dyDescent="0.25">
      <c r="B46" s="91">
        <v>44986</v>
      </c>
      <c r="C46" s="165">
        <v>3</v>
      </c>
      <c r="D46" s="165">
        <v>2</v>
      </c>
      <c r="E46" s="165">
        <v>10</v>
      </c>
      <c r="F46" s="165">
        <v>9</v>
      </c>
      <c r="G46" s="165">
        <v>27</v>
      </c>
      <c r="H46" s="165">
        <v>2</v>
      </c>
      <c r="I46" s="165">
        <v>24</v>
      </c>
      <c r="J46" s="165">
        <v>173</v>
      </c>
      <c r="K46" s="165">
        <v>15</v>
      </c>
      <c r="L46" s="165">
        <v>3</v>
      </c>
      <c r="M46" s="165">
        <v>23</v>
      </c>
      <c r="N46" s="165">
        <v>5</v>
      </c>
      <c r="O46" s="165">
        <v>1</v>
      </c>
      <c r="P46" s="165">
        <v>9</v>
      </c>
      <c r="Q46" s="165">
        <v>24</v>
      </c>
      <c r="R46" s="165">
        <v>7</v>
      </c>
      <c r="S46" s="165">
        <v>14</v>
      </c>
      <c r="T46" s="165">
        <v>0</v>
      </c>
      <c r="U46" s="165">
        <v>51</v>
      </c>
      <c r="V46" s="165">
        <v>2</v>
      </c>
      <c r="W46" s="165">
        <v>98</v>
      </c>
    </row>
    <row r="47" spans="1:23" ht="15.75" x14ac:dyDescent="0.25">
      <c r="B47" s="166" t="s">
        <v>97</v>
      </c>
      <c r="C47" s="167">
        <f t="shared" ref="C47:T47" si="10">+SUM(C44:C46)</f>
        <v>7</v>
      </c>
      <c r="D47" s="167">
        <f t="shared" si="10"/>
        <v>9</v>
      </c>
      <c r="E47" s="167">
        <f t="shared" si="10"/>
        <v>27</v>
      </c>
      <c r="F47" s="167">
        <f t="shared" si="10"/>
        <v>24</v>
      </c>
      <c r="G47" s="167">
        <f t="shared" si="10"/>
        <v>66</v>
      </c>
      <c r="H47" s="167">
        <f t="shared" si="10"/>
        <v>8</v>
      </c>
      <c r="I47" s="167">
        <f t="shared" si="10"/>
        <v>65</v>
      </c>
      <c r="J47" s="167">
        <f t="shared" si="10"/>
        <v>397</v>
      </c>
      <c r="K47" s="167">
        <f t="shared" si="10"/>
        <v>42</v>
      </c>
      <c r="L47" s="167">
        <f t="shared" si="10"/>
        <v>11</v>
      </c>
      <c r="M47" s="167">
        <f t="shared" si="10"/>
        <v>69</v>
      </c>
      <c r="N47" s="167">
        <f t="shared" si="10"/>
        <v>24</v>
      </c>
      <c r="O47" s="167">
        <f t="shared" si="10"/>
        <v>2</v>
      </c>
      <c r="P47" s="167">
        <f t="shared" si="10"/>
        <v>15</v>
      </c>
      <c r="Q47" s="167">
        <f t="shared" si="10"/>
        <v>73</v>
      </c>
      <c r="R47" s="167">
        <f t="shared" si="10"/>
        <v>11</v>
      </c>
      <c r="S47" s="167">
        <f t="shared" si="10"/>
        <v>35</v>
      </c>
      <c r="T47" s="167">
        <f t="shared" si="10"/>
        <v>0</v>
      </c>
      <c r="U47" s="168">
        <f>SUM(U44:U46)</f>
        <v>102</v>
      </c>
      <c r="V47" s="168">
        <f>SUM(V44:V46)</f>
        <v>8</v>
      </c>
      <c r="W47" s="168">
        <f>SUM(W44:W46)</f>
        <v>487</v>
      </c>
    </row>
    <row r="48" spans="1:23" ht="15.75" x14ac:dyDescent="0.25">
      <c r="B48" s="91">
        <v>45017</v>
      </c>
      <c r="C48" s="165">
        <v>6</v>
      </c>
      <c r="D48" s="165">
        <v>1</v>
      </c>
      <c r="E48" s="165">
        <v>15</v>
      </c>
      <c r="F48" s="165">
        <v>9</v>
      </c>
      <c r="G48" s="165">
        <v>16</v>
      </c>
      <c r="H48" s="165">
        <v>4</v>
      </c>
      <c r="I48" s="165">
        <v>21</v>
      </c>
      <c r="J48" s="165">
        <v>101</v>
      </c>
      <c r="K48" s="165">
        <v>12</v>
      </c>
      <c r="L48" s="165">
        <v>6</v>
      </c>
      <c r="M48" s="165">
        <v>17</v>
      </c>
      <c r="N48" s="165">
        <v>9</v>
      </c>
      <c r="O48" s="165">
        <v>1</v>
      </c>
      <c r="P48" s="165">
        <v>6</v>
      </c>
      <c r="Q48" s="165">
        <v>26</v>
      </c>
      <c r="R48" s="165">
        <v>3</v>
      </c>
      <c r="S48" s="165">
        <v>9</v>
      </c>
      <c r="T48" s="165">
        <v>0</v>
      </c>
      <c r="U48" s="165">
        <v>33</v>
      </c>
      <c r="V48" s="165">
        <v>1</v>
      </c>
      <c r="W48" s="165">
        <v>74</v>
      </c>
    </row>
    <row r="49" spans="1:23" ht="15.75" x14ac:dyDescent="0.25">
      <c r="B49" s="91">
        <v>45047</v>
      </c>
      <c r="C49" s="165">
        <v>2</v>
      </c>
      <c r="D49" s="165">
        <v>1</v>
      </c>
      <c r="E49" s="165">
        <v>11</v>
      </c>
      <c r="F49" s="165">
        <v>11</v>
      </c>
      <c r="G49" s="165">
        <v>16</v>
      </c>
      <c r="H49" s="165">
        <v>5</v>
      </c>
      <c r="I49" s="165">
        <v>29</v>
      </c>
      <c r="J49" s="165">
        <v>133</v>
      </c>
      <c r="K49" s="165">
        <v>17</v>
      </c>
      <c r="L49" s="165">
        <v>8</v>
      </c>
      <c r="M49" s="165">
        <v>20</v>
      </c>
      <c r="N49" s="165">
        <v>7</v>
      </c>
      <c r="O49" s="165">
        <v>0</v>
      </c>
      <c r="P49" s="165">
        <v>11</v>
      </c>
      <c r="Q49" s="165">
        <v>24</v>
      </c>
      <c r="R49" s="165">
        <v>1</v>
      </c>
      <c r="S49" s="165">
        <v>19</v>
      </c>
      <c r="T49" s="165">
        <v>0</v>
      </c>
      <c r="U49" s="165">
        <v>41</v>
      </c>
      <c r="V49" s="165">
        <v>1</v>
      </c>
      <c r="W49" s="165">
        <v>85</v>
      </c>
    </row>
    <row r="50" spans="1:23" ht="15.75" x14ac:dyDescent="0.25">
      <c r="B50" s="91">
        <v>45078</v>
      </c>
      <c r="C50" s="165">
        <v>2</v>
      </c>
      <c r="D50" s="165">
        <v>1</v>
      </c>
      <c r="E50" s="165">
        <v>8</v>
      </c>
      <c r="F50" s="165">
        <v>7</v>
      </c>
      <c r="G50" s="165">
        <v>16</v>
      </c>
      <c r="H50" s="165">
        <v>2</v>
      </c>
      <c r="I50" s="165">
        <v>22</v>
      </c>
      <c r="J50" s="165">
        <v>103</v>
      </c>
      <c r="K50" s="165">
        <v>16</v>
      </c>
      <c r="L50" s="165">
        <v>4</v>
      </c>
      <c r="M50" s="165">
        <v>12</v>
      </c>
      <c r="N50" s="165">
        <v>10</v>
      </c>
      <c r="O50" s="165">
        <v>0</v>
      </c>
      <c r="P50" s="165">
        <v>7</v>
      </c>
      <c r="Q50" s="165">
        <v>16</v>
      </c>
      <c r="R50" s="165">
        <v>1</v>
      </c>
      <c r="S50" s="165">
        <v>11</v>
      </c>
      <c r="T50" s="165">
        <v>0</v>
      </c>
      <c r="U50" s="165">
        <v>38</v>
      </c>
      <c r="V50" s="165">
        <v>1</v>
      </c>
      <c r="W50" s="165">
        <v>64</v>
      </c>
    </row>
    <row r="51" spans="1:23" ht="15.75" x14ac:dyDescent="0.25">
      <c r="B51" s="166" t="s">
        <v>185</v>
      </c>
      <c r="C51" s="167">
        <f t="shared" ref="C51:T51" si="11">+SUM(C48:C50)</f>
        <v>10</v>
      </c>
      <c r="D51" s="167">
        <f t="shared" si="11"/>
        <v>3</v>
      </c>
      <c r="E51" s="167">
        <f t="shared" si="11"/>
        <v>34</v>
      </c>
      <c r="F51" s="167">
        <f t="shared" si="11"/>
        <v>27</v>
      </c>
      <c r="G51" s="167">
        <f t="shared" si="11"/>
        <v>48</v>
      </c>
      <c r="H51" s="167">
        <f t="shared" si="11"/>
        <v>11</v>
      </c>
      <c r="I51" s="167">
        <f t="shared" si="11"/>
        <v>72</v>
      </c>
      <c r="J51" s="167">
        <f t="shared" si="11"/>
        <v>337</v>
      </c>
      <c r="K51" s="167">
        <f t="shared" si="11"/>
        <v>45</v>
      </c>
      <c r="L51" s="167">
        <f t="shared" si="11"/>
        <v>18</v>
      </c>
      <c r="M51" s="167">
        <f t="shared" si="11"/>
        <v>49</v>
      </c>
      <c r="N51" s="167">
        <f t="shared" si="11"/>
        <v>26</v>
      </c>
      <c r="O51" s="167">
        <f t="shared" si="11"/>
        <v>1</v>
      </c>
      <c r="P51" s="167">
        <f t="shared" si="11"/>
        <v>24</v>
      </c>
      <c r="Q51" s="167">
        <f t="shared" si="11"/>
        <v>66</v>
      </c>
      <c r="R51" s="167">
        <f t="shared" si="11"/>
        <v>5</v>
      </c>
      <c r="S51" s="167">
        <f t="shared" si="11"/>
        <v>39</v>
      </c>
      <c r="T51" s="167">
        <f t="shared" si="11"/>
        <v>0</v>
      </c>
      <c r="U51" s="168">
        <f>SUM(U48:U50)</f>
        <v>112</v>
      </c>
      <c r="V51" s="168">
        <f>SUM(V48:V50)</f>
        <v>3</v>
      </c>
      <c r="W51" s="168">
        <f>SUM(W48:W50)</f>
        <v>223</v>
      </c>
    </row>
    <row r="52" spans="1:23" ht="15.75" x14ac:dyDescent="0.25">
      <c r="B52" s="91">
        <v>45108</v>
      </c>
      <c r="C52" s="165">
        <v>4</v>
      </c>
      <c r="D52" s="165">
        <v>2</v>
      </c>
      <c r="E52" s="165">
        <v>10</v>
      </c>
      <c r="F52" s="165">
        <v>18</v>
      </c>
      <c r="G52" s="165">
        <v>18</v>
      </c>
      <c r="H52" s="165">
        <v>4</v>
      </c>
      <c r="I52" s="165">
        <v>24</v>
      </c>
      <c r="J52" s="165">
        <v>130</v>
      </c>
      <c r="K52" s="165">
        <v>11</v>
      </c>
      <c r="L52" s="165">
        <v>6</v>
      </c>
      <c r="M52" s="165">
        <v>19</v>
      </c>
      <c r="N52" s="165">
        <v>6</v>
      </c>
      <c r="O52" s="165">
        <v>2</v>
      </c>
      <c r="P52" s="165">
        <v>4</v>
      </c>
      <c r="Q52" s="165">
        <v>23</v>
      </c>
      <c r="R52" s="165">
        <v>1</v>
      </c>
      <c r="S52" s="165">
        <v>8</v>
      </c>
      <c r="T52" s="165">
        <v>0</v>
      </c>
      <c r="U52" s="165">
        <v>42</v>
      </c>
      <c r="V52" s="165">
        <v>1</v>
      </c>
      <c r="W52" s="165">
        <v>73</v>
      </c>
    </row>
    <row r="53" spans="1:23" ht="15.75" x14ac:dyDescent="0.25">
      <c r="B53" s="91">
        <v>45139</v>
      </c>
      <c r="C53" s="165">
        <v>1</v>
      </c>
      <c r="D53" s="165">
        <v>0</v>
      </c>
      <c r="E53" s="165">
        <v>9</v>
      </c>
      <c r="F53" s="165">
        <v>2</v>
      </c>
      <c r="G53" s="165">
        <v>17</v>
      </c>
      <c r="H53" s="165">
        <v>1</v>
      </c>
      <c r="I53" s="165">
        <v>19</v>
      </c>
      <c r="J53" s="165">
        <v>125</v>
      </c>
      <c r="K53" s="165">
        <v>17</v>
      </c>
      <c r="L53" s="165">
        <v>5</v>
      </c>
      <c r="M53" s="165">
        <v>26</v>
      </c>
      <c r="N53" s="165">
        <v>6</v>
      </c>
      <c r="O53" s="165">
        <v>0</v>
      </c>
      <c r="P53" s="165">
        <v>4</v>
      </c>
      <c r="Q53" s="165">
        <v>16</v>
      </c>
      <c r="R53" s="165">
        <v>2</v>
      </c>
      <c r="S53" s="165">
        <v>7</v>
      </c>
      <c r="T53" s="165">
        <v>0</v>
      </c>
      <c r="U53" s="165">
        <v>36</v>
      </c>
      <c r="V53" s="165">
        <v>1</v>
      </c>
      <c r="W53" s="165">
        <v>69</v>
      </c>
    </row>
    <row r="54" spans="1:23" ht="15.75" x14ac:dyDescent="0.25">
      <c r="B54" s="91">
        <v>45170</v>
      </c>
      <c r="C54" s="165">
        <v>1</v>
      </c>
      <c r="D54" s="165">
        <v>1</v>
      </c>
      <c r="E54" s="165">
        <v>6</v>
      </c>
      <c r="F54" s="165">
        <v>9</v>
      </c>
      <c r="G54" s="165">
        <v>18</v>
      </c>
      <c r="H54" s="165">
        <v>1</v>
      </c>
      <c r="I54" s="165">
        <v>20</v>
      </c>
      <c r="J54" s="165">
        <v>112</v>
      </c>
      <c r="K54" s="165">
        <v>17</v>
      </c>
      <c r="L54" s="165">
        <v>4</v>
      </c>
      <c r="M54" s="165">
        <v>18</v>
      </c>
      <c r="N54" s="165">
        <v>9</v>
      </c>
      <c r="O54" s="165">
        <v>0</v>
      </c>
      <c r="P54" s="165">
        <v>3</v>
      </c>
      <c r="Q54" s="165">
        <v>21</v>
      </c>
      <c r="R54" s="165">
        <v>3</v>
      </c>
      <c r="S54" s="165">
        <v>5</v>
      </c>
      <c r="T54" s="165">
        <v>0</v>
      </c>
      <c r="U54" s="165">
        <v>32</v>
      </c>
      <c r="V54" s="165">
        <v>0</v>
      </c>
      <c r="W54" s="165">
        <v>71</v>
      </c>
    </row>
    <row r="55" spans="1:23" ht="15.75" x14ac:dyDescent="0.25">
      <c r="B55" s="166" t="s">
        <v>186</v>
      </c>
      <c r="C55" s="167">
        <f t="shared" ref="C55:W55" si="12">+SUM(C52:C54)</f>
        <v>6</v>
      </c>
      <c r="D55" s="167">
        <f t="shared" si="12"/>
        <v>3</v>
      </c>
      <c r="E55" s="167">
        <f t="shared" si="12"/>
        <v>25</v>
      </c>
      <c r="F55" s="167">
        <f t="shared" si="12"/>
        <v>29</v>
      </c>
      <c r="G55" s="167">
        <f t="shared" si="12"/>
        <v>53</v>
      </c>
      <c r="H55" s="167">
        <f t="shared" si="12"/>
        <v>6</v>
      </c>
      <c r="I55" s="167">
        <f t="shared" si="12"/>
        <v>63</v>
      </c>
      <c r="J55" s="167">
        <f t="shared" si="12"/>
        <v>367</v>
      </c>
      <c r="K55" s="167">
        <f t="shared" si="12"/>
        <v>45</v>
      </c>
      <c r="L55" s="167">
        <f t="shared" si="12"/>
        <v>15</v>
      </c>
      <c r="M55" s="167">
        <f t="shared" si="12"/>
        <v>63</v>
      </c>
      <c r="N55" s="167">
        <f t="shared" si="12"/>
        <v>21</v>
      </c>
      <c r="O55" s="167">
        <f t="shared" si="12"/>
        <v>2</v>
      </c>
      <c r="P55" s="167">
        <f t="shared" si="12"/>
        <v>11</v>
      </c>
      <c r="Q55" s="167">
        <f t="shared" si="12"/>
        <v>60</v>
      </c>
      <c r="R55" s="167">
        <f t="shared" si="12"/>
        <v>6</v>
      </c>
      <c r="S55" s="167">
        <f t="shared" si="12"/>
        <v>20</v>
      </c>
      <c r="T55" s="167">
        <f t="shared" si="12"/>
        <v>0</v>
      </c>
      <c r="U55" s="167">
        <f t="shared" si="12"/>
        <v>110</v>
      </c>
      <c r="V55" s="167">
        <f t="shared" si="12"/>
        <v>2</v>
      </c>
      <c r="W55" s="167">
        <f t="shared" si="12"/>
        <v>213</v>
      </c>
    </row>
    <row r="56" spans="1:23" ht="15.75" x14ac:dyDescent="0.25">
      <c r="B56" s="91">
        <v>45200</v>
      </c>
      <c r="C56" s="165">
        <v>1</v>
      </c>
      <c r="D56" s="165">
        <v>2</v>
      </c>
      <c r="E56" s="165">
        <v>9</v>
      </c>
      <c r="F56" s="165">
        <v>6</v>
      </c>
      <c r="G56" s="165">
        <v>14</v>
      </c>
      <c r="H56" s="165">
        <v>3</v>
      </c>
      <c r="I56" s="165">
        <v>16</v>
      </c>
      <c r="J56" s="165">
        <v>160</v>
      </c>
      <c r="K56" s="165">
        <v>21</v>
      </c>
      <c r="L56" s="165">
        <v>5</v>
      </c>
      <c r="M56" s="165">
        <v>18</v>
      </c>
      <c r="N56" s="165">
        <v>6</v>
      </c>
      <c r="O56" s="165">
        <v>1</v>
      </c>
      <c r="P56" s="165">
        <v>3</v>
      </c>
      <c r="Q56" s="165">
        <v>25</v>
      </c>
      <c r="R56" s="165">
        <v>2</v>
      </c>
      <c r="S56" s="165">
        <v>10</v>
      </c>
      <c r="T56" s="165">
        <v>0</v>
      </c>
      <c r="U56" s="165">
        <v>48</v>
      </c>
      <c r="V56" s="165">
        <v>1</v>
      </c>
      <c r="W56" s="165">
        <v>80</v>
      </c>
    </row>
    <row r="57" spans="1:23" ht="15.75" x14ac:dyDescent="0.25">
      <c r="B57" s="91">
        <v>45231</v>
      </c>
      <c r="C57" s="165">
        <v>2</v>
      </c>
      <c r="D57" s="165">
        <v>0</v>
      </c>
      <c r="E57" s="165">
        <v>6</v>
      </c>
      <c r="F57" s="165">
        <v>7</v>
      </c>
      <c r="G57" s="165">
        <v>22</v>
      </c>
      <c r="H57" s="165">
        <v>1</v>
      </c>
      <c r="I57" s="165">
        <v>15</v>
      </c>
      <c r="J57" s="165">
        <v>142</v>
      </c>
      <c r="K57" s="165">
        <v>17</v>
      </c>
      <c r="L57" s="165">
        <v>5</v>
      </c>
      <c r="M57" s="165">
        <v>25</v>
      </c>
      <c r="N57" s="165">
        <v>12</v>
      </c>
      <c r="O57" s="165">
        <v>1</v>
      </c>
      <c r="P57" s="165">
        <v>3</v>
      </c>
      <c r="Q57" s="165">
        <v>16</v>
      </c>
      <c r="R57" s="165">
        <v>2</v>
      </c>
      <c r="S57" s="165">
        <v>5</v>
      </c>
      <c r="T57" s="165">
        <v>0</v>
      </c>
      <c r="U57" s="165">
        <v>32</v>
      </c>
      <c r="V57" s="165">
        <v>3</v>
      </c>
      <c r="W57" s="165">
        <v>79</v>
      </c>
    </row>
    <row r="58" spans="1:23" ht="15.75" x14ac:dyDescent="0.25">
      <c r="B58" s="91">
        <v>45261</v>
      </c>
      <c r="C58" s="165">
        <v>2</v>
      </c>
      <c r="D58" s="165">
        <v>2</v>
      </c>
      <c r="E58" s="165">
        <v>5</v>
      </c>
      <c r="F58" s="165">
        <v>10</v>
      </c>
      <c r="G58" s="165">
        <v>18</v>
      </c>
      <c r="H58" s="165">
        <v>0</v>
      </c>
      <c r="I58" s="165">
        <v>15</v>
      </c>
      <c r="J58" s="165">
        <v>148</v>
      </c>
      <c r="K58" s="165">
        <v>16</v>
      </c>
      <c r="L58" s="165">
        <v>3</v>
      </c>
      <c r="M58" s="165">
        <v>15</v>
      </c>
      <c r="N58" s="165">
        <v>8</v>
      </c>
      <c r="O58" s="165">
        <v>0</v>
      </c>
      <c r="P58" s="165">
        <v>4</v>
      </c>
      <c r="Q58" s="165">
        <v>13</v>
      </c>
      <c r="R58" s="165">
        <v>1</v>
      </c>
      <c r="S58" s="165">
        <v>5</v>
      </c>
      <c r="T58" s="165">
        <v>0</v>
      </c>
      <c r="U58" s="165">
        <v>46</v>
      </c>
      <c r="V58" s="165">
        <v>0</v>
      </c>
      <c r="W58" s="165">
        <v>87</v>
      </c>
    </row>
    <row r="59" spans="1:23" ht="15.75" x14ac:dyDescent="0.25">
      <c r="B59" s="166" t="s">
        <v>187</v>
      </c>
      <c r="C59" s="167">
        <f t="shared" ref="C59:W59" si="13">+SUM(C56:C58)</f>
        <v>5</v>
      </c>
      <c r="D59" s="167">
        <f t="shared" si="13"/>
        <v>4</v>
      </c>
      <c r="E59" s="167">
        <f t="shared" si="13"/>
        <v>20</v>
      </c>
      <c r="F59" s="167">
        <f t="shared" si="13"/>
        <v>23</v>
      </c>
      <c r="G59" s="167">
        <f t="shared" si="13"/>
        <v>54</v>
      </c>
      <c r="H59" s="167">
        <f t="shared" si="13"/>
        <v>4</v>
      </c>
      <c r="I59" s="167">
        <f t="shared" si="13"/>
        <v>46</v>
      </c>
      <c r="J59" s="167">
        <f t="shared" si="13"/>
        <v>450</v>
      </c>
      <c r="K59" s="167">
        <f t="shared" si="13"/>
        <v>54</v>
      </c>
      <c r="L59" s="167">
        <f t="shared" si="13"/>
        <v>13</v>
      </c>
      <c r="M59" s="167">
        <f t="shared" si="13"/>
        <v>58</v>
      </c>
      <c r="N59" s="167">
        <f t="shared" si="13"/>
        <v>26</v>
      </c>
      <c r="O59" s="167">
        <f t="shared" si="13"/>
        <v>2</v>
      </c>
      <c r="P59" s="167">
        <f t="shared" si="13"/>
        <v>10</v>
      </c>
      <c r="Q59" s="167">
        <f t="shared" si="13"/>
        <v>54</v>
      </c>
      <c r="R59" s="167">
        <f t="shared" si="13"/>
        <v>5</v>
      </c>
      <c r="S59" s="167">
        <f t="shared" si="13"/>
        <v>20</v>
      </c>
      <c r="T59" s="167">
        <f t="shared" si="13"/>
        <v>0</v>
      </c>
      <c r="U59" s="167">
        <f t="shared" si="13"/>
        <v>126</v>
      </c>
      <c r="V59" s="167">
        <f t="shared" si="13"/>
        <v>4</v>
      </c>
      <c r="W59" s="167">
        <f t="shared" si="13"/>
        <v>246</v>
      </c>
    </row>
    <row r="60" spans="1:23" s="172" customFormat="1" ht="15.75" x14ac:dyDescent="0.25">
      <c r="A60" s="88"/>
      <c r="B60" s="91">
        <v>45292</v>
      </c>
      <c r="C60" s="165">
        <v>11</v>
      </c>
      <c r="D60" s="165">
        <v>0</v>
      </c>
      <c r="E60" s="165">
        <v>11</v>
      </c>
      <c r="F60" s="165">
        <v>8</v>
      </c>
      <c r="G60" s="165">
        <v>26</v>
      </c>
      <c r="H60" s="165">
        <v>2</v>
      </c>
      <c r="I60" s="165">
        <v>18</v>
      </c>
      <c r="J60" s="165">
        <v>181</v>
      </c>
      <c r="K60" s="165">
        <v>23</v>
      </c>
      <c r="L60" s="165">
        <v>1</v>
      </c>
      <c r="M60" s="165">
        <v>19</v>
      </c>
      <c r="N60" s="165">
        <v>11</v>
      </c>
      <c r="O60" s="165">
        <v>0</v>
      </c>
      <c r="P60" s="165">
        <v>5</v>
      </c>
      <c r="Q60" s="165">
        <v>19</v>
      </c>
      <c r="R60" s="165">
        <v>1</v>
      </c>
      <c r="S60" s="165">
        <v>9</v>
      </c>
      <c r="T60" s="165">
        <v>13</v>
      </c>
      <c r="U60" s="165">
        <v>50</v>
      </c>
      <c r="V60" s="165">
        <v>4</v>
      </c>
      <c r="W60" s="165">
        <v>140</v>
      </c>
    </row>
    <row r="61" spans="1:23" s="88" customFormat="1" ht="15.75" x14ac:dyDescent="0.25">
      <c r="B61" s="91">
        <v>45323</v>
      </c>
      <c r="C61" s="165">
        <v>4</v>
      </c>
      <c r="D61" s="165">
        <v>2</v>
      </c>
      <c r="E61" s="165">
        <v>2</v>
      </c>
      <c r="F61" s="165">
        <v>9</v>
      </c>
      <c r="G61" s="165">
        <v>22</v>
      </c>
      <c r="H61" s="165">
        <v>0</v>
      </c>
      <c r="I61" s="165">
        <v>18</v>
      </c>
      <c r="J61" s="165">
        <v>151</v>
      </c>
      <c r="K61" s="165">
        <v>20</v>
      </c>
      <c r="L61" s="165">
        <v>3</v>
      </c>
      <c r="M61" s="165">
        <v>15</v>
      </c>
      <c r="N61" s="165">
        <v>5</v>
      </c>
      <c r="O61" s="165">
        <v>0</v>
      </c>
      <c r="P61" s="165">
        <v>4</v>
      </c>
      <c r="Q61" s="165">
        <v>20</v>
      </c>
      <c r="R61" s="165">
        <v>0</v>
      </c>
      <c r="S61" s="165">
        <v>8</v>
      </c>
      <c r="T61" s="165">
        <v>10</v>
      </c>
      <c r="U61" s="165">
        <v>59</v>
      </c>
      <c r="V61" s="165">
        <v>2</v>
      </c>
      <c r="W61" s="165">
        <v>129</v>
      </c>
    </row>
    <row r="62" spans="1:23" ht="15.75" x14ac:dyDescent="0.25">
      <c r="B62" s="91">
        <v>45352</v>
      </c>
      <c r="C62" s="165">
        <v>0</v>
      </c>
      <c r="D62" s="165">
        <v>0</v>
      </c>
      <c r="E62" s="165">
        <v>3</v>
      </c>
      <c r="F62" s="165">
        <v>6</v>
      </c>
      <c r="G62" s="165">
        <v>23</v>
      </c>
      <c r="H62" s="165">
        <v>1</v>
      </c>
      <c r="I62" s="165">
        <v>19</v>
      </c>
      <c r="J62" s="165">
        <v>114</v>
      </c>
      <c r="K62" s="165">
        <v>20</v>
      </c>
      <c r="L62" s="165">
        <v>4</v>
      </c>
      <c r="M62" s="165">
        <v>10</v>
      </c>
      <c r="N62" s="165">
        <v>6</v>
      </c>
      <c r="O62" s="165">
        <v>1</v>
      </c>
      <c r="P62" s="165">
        <v>4</v>
      </c>
      <c r="Q62" s="165">
        <v>10</v>
      </c>
      <c r="R62" s="165">
        <v>1</v>
      </c>
      <c r="S62" s="165">
        <v>5</v>
      </c>
      <c r="T62" s="165">
        <v>1</v>
      </c>
      <c r="U62" s="165">
        <v>38</v>
      </c>
      <c r="V62" s="165">
        <v>1</v>
      </c>
      <c r="W62" s="165">
        <v>112</v>
      </c>
    </row>
    <row r="63" spans="1:23" ht="15.75" x14ac:dyDescent="0.25">
      <c r="B63" s="166" t="s">
        <v>188</v>
      </c>
      <c r="C63" s="167">
        <f t="shared" ref="C63" si="14">+SUM(C60:C62)</f>
        <v>15</v>
      </c>
      <c r="D63" s="167">
        <f t="shared" ref="D63" si="15">+SUM(D60:D62)</f>
        <v>2</v>
      </c>
      <c r="E63" s="167">
        <f t="shared" ref="E63" si="16">+SUM(E60:E62)</f>
        <v>16</v>
      </c>
      <c r="F63" s="167">
        <f t="shared" ref="F63" si="17">+SUM(F60:F62)</f>
        <v>23</v>
      </c>
      <c r="G63" s="167">
        <f t="shared" ref="G63" si="18">+SUM(G60:G62)</f>
        <v>71</v>
      </c>
      <c r="H63" s="167">
        <f t="shared" ref="H63" si="19">+SUM(H60:H62)</f>
        <v>3</v>
      </c>
      <c r="I63" s="167">
        <f t="shared" ref="I63" si="20">+SUM(I60:I62)</f>
        <v>55</v>
      </c>
      <c r="J63" s="167">
        <f t="shared" ref="J63" si="21">+SUM(J60:J62)</f>
        <v>446</v>
      </c>
      <c r="K63" s="167">
        <f t="shared" ref="K63" si="22">+SUM(K60:K62)</f>
        <v>63</v>
      </c>
      <c r="L63" s="167">
        <f t="shared" ref="L63" si="23">+SUM(L60:L62)</f>
        <v>8</v>
      </c>
      <c r="M63" s="167">
        <f t="shared" ref="M63" si="24">+SUM(M60:M62)</f>
        <v>44</v>
      </c>
      <c r="N63" s="167">
        <f t="shared" ref="N63" si="25">+SUM(N60:N62)</f>
        <v>22</v>
      </c>
      <c r="O63" s="167">
        <f t="shared" ref="O63" si="26">+SUM(O60:O62)</f>
        <v>1</v>
      </c>
      <c r="P63" s="167">
        <f t="shared" ref="P63" si="27">+SUM(P60:P62)</f>
        <v>13</v>
      </c>
      <c r="Q63" s="167">
        <f t="shared" ref="Q63" si="28">+SUM(Q60:Q62)</f>
        <v>49</v>
      </c>
      <c r="R63" s="167">
        <f t="shared" ref="R63" si="29">+SUM(R60:R62)</f>
        <v>2</v>
      </c>
      <c r="S63" s="167">
        <f t="shared" ref="S63" si="30">+SUM(S60:S62)</f>
        <v>22</v>
      </c>
      <c r="T63" s="167">
        <f t="shared" ref="T63" si="31">+SUM(T60:T62)</f>
        <v>24</v>
      </c>
      <c r="U63" s="167">
        <f t="shared" ref="U63" si="32">+SUM(U60:U62)</f>
        <v>147</v>
      </c>
      <c r="V63" s="167">
        <f t="shared" ref="V63" si="33">+SUM(V60:V62)</f>
        <v>7</v>
      </c>
      <c r="W63" s="167">
        <f t="shared" ref="W63" si="34">+SUM(W60:W62)</f>
        <v>381</v>
      </c>
    </row>
    <row r="64" spans="1:23" ht="15.75" x14ac:dyDescent="0.25">
      <c r="B64" s="91">
        <v>45383</v>
      </c>
      <c r="C64" s="165">
        <v>1</v>
      </c>
      <c r="D64" s="165">
        <v>0</v>
      </c>
      <c r="E64" s="165">
        <v>4</v>
      </c>
      <c r="F64" s="165">
        <v>7</v>
      </c>
      <c r="G64" s="165">
        <v>25</v>
      </c>
      <c r="H64" s="165">
        <v>3</v>
      </c>
      <c r="I64" s="165">
        <v>31</v>
      </c>
      <c r="J64" s="165">
        <v>173</v>
      </c>
      <c r="K64" s="165">
        <v>19</v>
      </c>
      <c r="L64" s="165">
        <v>4</v>
      </c>
      <c r="M64" s="165">
        <v>11</v>
      </c>
      <c r="N64" s="165">
        <v>5</v>
      </c>
      <c r="O64" s="165">
        <v>2</v>
      </c>
      <c r="P64" s="165">
        <v>6</v>
      </c>
      <c r="Q64" s="165">
        <v>19</v>
      </c>
      <c r="R64" s="165">
        <v>2</v>
      </c>
      <c r="S64" s="165">
        <v>9</v>
      </c>
      <c r="T64" s="165">
        <v>8</v>
      </c>
      <c r="U64" s="165">
        <v>59</v>
      </c>
      <c r="V64" s="165">
        <v>1</v>
      </c>
      <c r="W64" s="165">
        <v>129</v>
      </c>
    </row>
    <row r="65" spans="2:23" ht="15.75" x14ac:dyDescent="0.25">
      <c r="B65" s="91">
        <v>45413</v>
      </c>
      <c r="C65" s="165">
        <v>1</v>
      </c>
      <c r="D65" s="165">
        <v>0</v>
      </c>
      <c r="E65" s="165">
        <v>14</v>
      </c>
      <c r="F65" s="165">
        <v>9</v>
      </c>
      <c r="G65" s="165">
        <v>31</v>
      </c>
      <c r="H65" s="165">
        <v>1</v>
      </c>
      <c r="I65" s="165">
        <v>34</v>
      </c>
      <c r="J65" s="165">
        <v>196</v>
      </c>
      <c r="K65" s="165">
        <v>31</v>
      </c>
      <c r="L65" s="165">
        <v>2</v>
      </c>
      <c r="M65" s="165">
        <v>9</v>
      </c>
      <c r="N65" s="165">
        <v>5</v>
      </c>
      <c r="O65" s="165">
        <v>0</v>
      </c>
      <c r="P65" s="165">
        <v>7</v>
      </c>
      <c r="Q65" s="165">
        <v>17</v>
      </c>
      <c r="R65" s="165">
        <v>2</v>
      </c>
      <c r="S65" s="165">
        <v>8</v>
      </c>
      <c r="T65" s="165">
        <v>9</v>
      </c>
      <c r="U65" s="165">
        <v>40</v>
      </c>
      <c r="V65" s="165">
        <v>1</v>
      </c>
      <c r="W65" s="165">
        <v>167</v>
      </c>
    </row>
    <row r="66" spans="2:23" ht="15.75" x14ac:dyDescent="0.25">
      <c r="B66" s="91">
        <v>45444</v>
      </c>
      <c r="C66" s="165">
        <v>2</v>
      </c>
      <c r="D66" s="165">
        <v>0</v>
      </c>
      <c r="E66" s="165">
        <v>11</v>
      </c>
      <c r="F66" s="165">
        <v>7</v>
      </c>
      <c r="G66" s="165">
        <v>23</v>
      </c>
      <c r="H66" s="165">
        <v>1</v>
      </c>
      <c r="I66" s="165">
        <v>32</v>
      </c>
      <c r="J66" s="165">
        <v>150</v>
      </c>
      <c r="K66" s="165">
        <v>22</v>
      </c>
      <c r="L66" s="165">
        <v>4</v>
      </c>
      <c r="M66" s="165">
        <v>11</v>
      </c>
      <c r="N66" s="165">
        <v>9</v>
      </c>
      <c r="O66" s="165">
        <v>0</v>
      </c>
      <c r="P66" s="165">
        <v>3</v>
      </c>
      <c r="Q66" s="165">
        <v>22</v>
      </c>
      <c r="R66" s="165">
        <v>3</v>
      </c>
      <c r="S66" s="165">
        <v>13</v>
      </c>
      <c r="T66" s="165">
        <v>6</v>
      </c>
      <c r="U66" s="165">
        <v>40</v>
      </c>
      <c r="V66" s="165">
        <v>3</v>
      </c>
      <c r="W66" s="165">
        <v>164</v>
      </c>
    </row>
    <row r="67" spans="2:23" ht="15.75" x14ac:dyDescent="0.25">
      <c r="B67" s="166" t="s">
        <v>192</v>
      </c>
      <c r="C67" s="167">
        <f t="shared" ref="C67" si="35">+SUM(C64:C66)</f>
        <v>4</v>
      </c>
      <c r="D67" s="167">
        <f t="shared" ref="D67" si="36">+SUM(D64:D66)</f>
        <v>0</v>
      </c>
      <c r="E67" s="167">
        <f t="shared" ref="E67" si="37">+SUM(E64:E66)</f>
        <v>29</v>
      </c>
      <c r="F67" s="167">
        <f t="shared" ref="F67" si="38">+SUM(F64:F66)</f>
        <v>23</v>
      </c>
      <c r="G67" s="167">
        <f t="shared" ref="G67" si="39">+SUM(G64:G66)</f>
        <v>79</v>
      </c>
      <c r="H67" s="167">
        <f t="shared" ref="H67" si="40">+SUM(H64:H66)</f>
        <v>5</v>
      </c>
      <c r="I67" s="167">
        <f t="shared" ref="I67" si="41">+SUM(I64:I66)</f>
        <v>97</v>
      </c>
      <c r="J67" s="167">
        <f t="shared" ref="J67" si="42">+SUM(J64:J66)</f>
        <v>519</v>
      </c>
      <c r="K67" s="167">
        <f t="shared" ref="K67" si="43">+SUM(K64:K66)</f>
        <v>72</v>
      </c>
      <c r="L67" s="167">
        <f t="shared" ref="L67" si="44">+SUM(L64:L66)</f>
        <v>10</v>
      </c>
      <c r="M67" s="167">
        <f t="shared" ref="M67" si="45">+SUM(M64:M66)</f>
        <v>31</v>
      </c>
      <c r="N67" s="167">
        <f t="shared" ref="N67" si="46">+SUM(N64:N66)</f>
        <v>19</v>
      </c>
      <c r="O67" s="167">
        <f t="shared" ref="O67" si="47">+SUM(O64:O66)</f>
        <v>2</v>
      </c>
      <c r="P67" s="167">
        <f t="shared" ref="P67" si="48">+SUM(P64:P66)</f>
        <v>16</v>
      </c>
      <c r="Q67" s="167">
        <f t="shared" ref="Q67" si="49">+SUM(Q64:Q66)</f>
        <v>58</v>
      </c>
      <c r="R67" s="167">
        <f t="shared" ref="R67" si="50">+SUM(R64:R66)</f>
        <v>7</v>
      </c>
      <c r="S67" s="167">
        <f t="shared" ref="S67" si="51">+SUM(S64:S66)</f>
        <v>30</v>
      </c>
      <c r="T67" s="167">
        <f t="shared" ref="T67" si="52">+SUM(T64:T66)</f>
        <v>23</v>
      </c>
      <c r="U67" s="167">
        <f t="shared" ref="U67" si="53">+SUM(U64:U66)</f>
        <v>139</v>
      </c>
      <c r="V67" s="167">
        <f t="shared" ref="V67" si="54">+SUM(V64:V66)</f>
        <v>5</v>
      </c>
      <c r="W67" s="167">
        <f t="shared" ref="W67" si="55">+SUM(W64:W66)</f>
        <v>460</v>
      </c>
    </row>
    <row r="68" spans="2:23" ht="15.75" x14ac:dyDescent="0.25">
      <c r="B68" s="91">
        <v>45474</v>
      </c>
      <c r="C68" s="195">
        <v>3</v>
      </c>
      <c r="D68" s="233">
        <v>1</v>
      </c>
      <c r="E68" s="233">
        <v>11</v>
      </c>
      <c r="F68" s="233">
        <v>4</v>
      </c>
      <c r="G68" s="195">
        <v>28</v>
      </c>
      <c r="H68" s="195">
        <v>6</v>
      </c>
      <c r="I68" s="195">
        <v>32</v>
      </c>
      <c r="J68" s="195">
        <v>172</v>
      </c>
      <c r="K68" s="195">
        <v>22</v>
      </c>
      <c r="L68" s="195">
        <v>2</v>
      </c>
      <c r="M68" s="195">
        <v>14</v>
      </c>
      <c r="N68" s="195">
        <v>10</v>
      </c>
      <c r="O68" s="233">
        <v>3</v>
      </c>
      <c r="P68" s="195">
        <v>8</v>
      </c>
      <c r="Q68" s="195">
        <v>22</v>
      </c>
      <c r="R68" s="195">
        <v>4</v>
      </c>
      <c r="S68" s="195">
        <v>10</v>
      </c>
      <c r="T68" s="195">
        <v>7</v>
      </c>
      <c r="U68" s="195">
        <v>46</v>
      </c>
      <c r="V68" s="195">
        <v>2</v>
      </c>
      <c r="W68" s="195">
        <v>151</v>
      </c>
    </row>
    <row r="69" spans="2:23" ht="15.75" x14ac:dyDescent="0.25">
      <c r="B69" s="91">
        <v>45505</v>
      </c>
      <c r="C69" s="195">
        <v>6</v>
      </c>
      <c r="D69" s="233">
        <v>1</v>
      </c>
      <c r="E69" s="233">
        <v>7</v>
      </c>
      <c r="F69" s="233">
        <v>6</v>
      </c>
      <c r="G69" s="195">
        <v>25</v>
      </c>
      <c r="H69" s="195">
        <v>3</v>
      </c>
      <c r="I69" s="195">
        <v>34</v>
      </c>
      <c r="J69" s="195">
        <v>178</v>
      </c>
      <c r="K69" s="195">
        <v>17</v>
      </c>
      <c r="L69" s="195">
        <v>2</v>
      </c>
      <c r="M69" s="195">
        <v>14</v>
      </c>
      <c r="N69" s="195">
        <v>9</v>
      </c>
      <c r="O69" s="233">
        <v>1</v>
      </c>
      <c r="P69" s="195">
        <v>8</v>
      </c>
      <c r="Q69" s="195">
        <v>21</v>
      </c>
      <c r="R69" s="195">
        <v>3</v>
      </c>
      <c r="S69" s="195">
        <v>13</v>
      </c>
      <c r="T69" s="195">
        <v>5</v>
      </c>
      <c r="U69" s="195">
        <v>43</v>
      </c>
      <c r="V69" s="195">
        <v>3</v>
      </c>
      <c r="W69" s="195">
        <v>140</v>
      </c>
    </row>
    <row r="70" spans="2:23" ht="15.75" x14ac:dyDescent="0.25">
      <c r="B70" s="91">
        <v>45536</v>
      </c>
      <c r="C70" s="195">
        <v>2</v>
      </c>
      <c r="D70" s="233">
        <v>0</v>
      </c>
      <c r="E70" s="233">
        <v>4</v>
      </c>
      <c r="F70" s="233">
        <v>4</v>
      </c>
      <c r="G70" s="195">
        <v>29</v>
      </c>
      <c r="H70" s="195">
        <v>5</v>
      </c>
      <c r="I70" s="195">
        <v>25</v>
      </c>
      <c r="J70" s="195">
        <v>210</v>
      </c>
      <c r="K70" s="195">
        <v>24</v>
      </c>
      <c r="L70" s="195">
        <v>2</v>
      </c>
      <c r="M70" s="195">
        <v>11</v>
      </c>
      <c r="N70" s="195">
        <v>7</v>
      </c>
      <c r="O70" s="233">
        <v>3</v>
      </c>
      <c r="P70" s="195">
        <v>6</v>
      </c>
      <c r="Q70" s="195">
        <v>26</v>
      </c>
      <c r="R70" s="195">
        <v>2</v>
      </c>
      <c r="S70" s="195">
        <v>19</v>
      </c>
      <c r="T70" s="195">
        <v>6</v>
      </c>
      <c r="U70" s="195">
        <v>39</v>
      </c>
      <c r="V70" s="195">
        <v>0</v>
      </c>
      <c r="W70" s="195">
        <v>119</v>
      </c>
    </row>
    <row r="71" spans="2:23" ht="15.75" x14ac:dyDescent="0.25">
      <c r="B71" s="166" t="s">
        <v>193</v>
      </c>
      <c r="C71" s="167">
        <f t="shared" ref="C71:W71" si="56">+SUM(C68:C70)</f>
        <v>11</v>
      </c>
      <c r="D71" s="167">
        <f t="shared" si="56"/>
        <v>2</v>
      </c>
      <c r="E71" s="167">
        <f t="shared" si="56"/>
        <v>22</v>
      </c>
      <c r="F71" s="167">
        <f t="shared" si="56"/>
        <v>14</v>
      </c>
      <c r="G71" s="167">
        <f t="shared" si="56"/>
        <v>82</v>
      </c>
      <c r="H71" s="167">
        <f t="shared" si="56"/>
        <v>14</v>
      </c>
      <c r="I71" s="167">
        <f t="shared" si="56"/>
        <v>91</v>
      </c>
      <c r="J71" s="167">
        <f t="shared" si="56"/>
        <v>560</v>
      </c>
      <c r="K71" s="167">
        <f t="shared" si="56"/>
        <v>63</v>
      </c>
      <c r="L71" s="167">
        <f t="shared" si="56"/>
        <v>6</v>
      </c>
      <c r="M71" s="167">
        <f t="shared" si="56"/>
        <v>39</v>
      </c>
      <c r="N71" s="167">
        <f t="shared" si="56"/>
        <v>26</v>
      </c>
      <c r="O71" s="167">
        <f t="shared" si="56"/>
        <v>7</v>
      </c>
      <c r="P71" s="167">
        <f t="shared" si="56"/>
        <v>22</v>
      </c>
      <c r="Q71" s="167">
        <f t="shared" si="56"/>
        <v>69</v>
      </c>
      <c r="R71" s="167">
        <f t="shared" si="56"/>
        <v>9</v>
      </c>
      <c r="S71" s="167">
        <f t="shared" si="56"/>
        <v>42</v>
      </c>
      <c r="T71" s="167">
        <f t="shared" si="56"/>
        <v>18</v>
      </c>
      <c r="U71" s="167">
        <f t="shared" si="56"/>
        <v>128</v>
      </c>
      <c r="V71" s="167">
        <f t="shared" si="56"/>
        <v>5</v>
      </c>
      <c r="W71" s="167">
        <f t="shared" si="56"/>
        <v>410</v>
      </c>
    </row>
    <row r="72" spans="2:23" x14ac:dyDescent="0.25">
      <c r="B72" s="46"/>
      <c r="H72"/>
      <c r="I72"/>
      <c r="L72"/>
      <c r="M72"/>
      <c r="N72"/>
      <c r="O72"/>
      <c r="P72"/>
      <c r="U72" s="171"/>
    </row>
    <row r="73" spans="2:23" x14ac:dyDescent="0.25">
      <c r="B73" s="46"/>
      <c r="H73"/>
      <c r="I73"/>
      <c r="L73"/>
      <c r="M73"/>
      <c r="N73"/>
      <c r="O73"/>
      <c r="P73"/>
      <c r="U73" s="171"/>
    </row>
    <row r="74" spans="2:23" ht="18.75" x14ac:dyDescent="0.3">
      <c r="B74" s="3" t="s">
        <v>98</v>
      </c>
      <c r="G74" s="4"/>
      <c r="I74"/>
      <c r="K74" s="4"/>
      <c r="M74" s="5"/>
      <c r="P74"/>
    </row>
    <row r="75" spans="2:23" x14ac:dyDescent="0.25">
      <c r="B75" s="30" t="s">
        <v>128</v>
      </c>
      <c r="C75" s="31"/>
      <c r="D75" s="31" t="s">
        <v>149</v>
      </c>
      <c r="E75" s="31"/>
      <c r="F75" s="31"/>
      <c r="G75" s="31"/>
      <c r="H75" s="31"/>
      <c r="I75" s="31"/>
      <c r="K75" s="4"/>
      <c r="M75" s="5"/>
      <c r="P75"/>
    </row>
    <row r="76" spans="2:23" x14ac:dyDescent="0.25">
      <c r="B76" s="30" t="s">
        <v>132</v>
      </c>
      <c r="C76" s="31"/>
      <c r="D76" s="31" t="s">
        <v>150</v>
      </c>
      <c r="E76" s="31"/>
      <c r="F76" s="31"/>
      <c r="G76" s="31"/>
      <c r="H76" s="31"/>
      <c r="I76" s="31"/>
      <c r="K76" s="4"/>
      <c r="M76" s="5"/>
      <c r="P76"/>
    </row>
    <row r="77" spans="2:23" x14ac:dyDescent="0.25">
      <c r="B77" s="30" t="s">
        <v>129</v>
      </c>
      <c r="C77" s="31"/>
      <c r="D77" s="31" t="s">
        <v>151</v>
      </c>
      <c r="E77" s="31"/>
      <c r="F77" s="31"/>
      <c r="G77" s="31"/>
      <c r="H77" s="31"/>
      <c r="I77" s="31"/>
      <c r="K77" s="4"/>
      <c r="M77" s="5"/>
      <c r="P77"/>
    </row>
    <row r="78" spans="2:23" x14ac:dyDescent="0.25">
      <c r="B78" s="30" t="s">
        <v>130</v>
      </c>
      <c r="C78" s="31"/>
      <c r="D78" s="31" t="s">
        <v>152</v>
      </c>
      <c r="E78" s="31"/>
      <c r="F78" s="31"/>
      <c r="G78" s="31"/>
      <c r="H78" s="31"/>
      <c r="I78" s="31"/>
      <c r="K78" s="4"/>
      <c r="M78" s="5"/>
      <c r="P78"/>
    </row>
    <row r="79" spans="2:23" x14ac:dyDescent="0.25">
      <c r="B79" s="30" t="s">
        <v>131</v>
      </c>
      <c r="C79" s="31"/>
      <c r="D79" s="31" t="s">
        <v>153</v>
      </c>
      <c r="E79" s="31"/>
      <c r="F79" s="31"/>
      <c r="G79" s="31"/>
      <c r="H79" s="31"/>
      <c r="I79" s="31"/>
      <c r="K79" s="4"/>
      <c r="M79" s="5"/>
      <c r="P79"/>
    </row>
    <row r="80" spans="2:23" x14ac:dyDescent="0.25">
      <c r="B80" s="30" t="s">
        <v>133</v>
      </c>
      <c r="C80" s="31"/>
      <c r="D80" s="31" t="s">
        <v>154</v>
      </c>
      <c r="E80" s="31"/>
      <c r="F80" s="31"/>
      <c r="G80" s="31"/>
      <c r="H80" s="31"/>
      <c r="I80" s="31"/>
      <c r="K80" s="4"/>
      <c r="M80" s="5"/>
      <c r="P80"/>
    </row>
    <row r="81" spans="2:16" x14ac:dyDescent="0.25">
      <c r="B81" s="30" t="s">
        <v>134</v>
      </c>
      <c r="C81" s="31"/>
      <c r="D81" s="31" t="s">
        <v>155</v>
      </c>
      <c r="E81" s="31"/>
      <c r="F81" s="31"/>
      <c r="G81" s="31"/>
      <c r="H81" s="31"/>
      <c r="I81" s="31"/>
      <c r="K81" s="4"/>
      <c r="M81" s="5"/>
      <c r="P81"/>
    </row>
    <row r="82" spans="2:16" x14ac:dyDescent="0.25">
      <c r="B82" s="35" t="s">
        <v>135</v>
      </c>
      <c r="C82" s="1"/>
      <c r="D82" s="1" t="s">
        <v>156</v>
      </c>
      <c r="E82" s="1"/>
      <c r="F82" s="1"/>
      <c r="G82" s="1"/>
      <c r="H82" s="1"/>
      <c r="I82" s="1"/>
      <c r="K82" s="4"/>
      <c r="M82" s="5"/>
      <c r="P82"/>
    </row>
    <row r="83" spans="2:16" x14ac:dyDescent="0.25">
      <c r="B83" s="39" t="s">
        <v>136</v>
      </c>
      <c r="C83" s="2"/>
      <c r="D83" s="2" t="s">
        <v>157</v>
      </c>
      <c r="E83" s="2"/>
      <c r="F83" s="2"/>
      <c r="G83" s="2"/>
      <c r="H83" s="2"/>
      <c r="I83" s="2"/>
      <c r="K83" s="4"/>
      <c r="M83" s="5"/>
      <c r="P83"/>
    </row>
    <row r="84" spans="2:16" x14ac:dyDescent="0.25">
      <c r="B84" s="30" t="s">
        <v>137</v>
      </c>
      <c r="C84" s="31"/>
      <c r="D84" s="31" t="s">
        <v>158</v>
      </c>
      <c r="E84" s="31"/>
      <c r="F84" s="31"/>
      <c r="G84" s="31"/>
      <c r="H84" s="31"/>
      <c r="I84" s="31"/>
      <c r="K84" s="4"/>
      <c r="M84" s="5"/>
      <c r="P84"/>
    </row>
    <row r="85" spans="2:16" x14ac:dyDescent="0.25">
      <c r="B85" s="30" t="s">
        <v>138</v>
      </c>
      <c r="C85" s="31"/>
      <c r="D85" s="31" t="s">
        <v>159</v>
      </c>
      <c r="E85" s="31"/>
      <c r="F85" s="31"/>
      <c r="G85" s="31"/>
      <c r="H85" s="31"/>
      <c r="I85" s="31"/>
      <c r="K85" s="4"/>
      <c r="M85" s="5"/>
      <c r="P85"/>
    </row>
    <row r="86" spans="2:16" x14ac:dyDescent="0.25">
      <c r="B86" s="30" t="s">
        <v>139</v>
      </c>
      <c r="C86" s="31"/>
      <c r="D86" s="31" t="s">
        <v>160</v>
      </c>
      <c r="E86" s="31"/>
      <c r="F86" s="31"/>
      <c r="G86" s="31"/>
      <c r="H86" s="31"/>
      <c r="I86" s="31"/>
      <c r="K86" s="4"/>
      <c r="M86" s="5"/>
      <c r="P86"/>
    </row>
    <row r="87" spans="2:16" x14ac:dyDescent="0.25">
      <c r="B87" s="30" t="s">
        <v>140</v>
      </c>
      <c r="C87" s="31"/>
      <c r="D87" s="31" t="s">
        <v>161</v>
      </c>
      <c r="E87" s="31"/>
      <c r="F87" s="31"/>
      <c r="G87" s="31"/>
      <c r="H87" s="31"/>
      <c r="I87" s="31"/>
      <c r="K87" s="4"/>
      <c r="M87" s="5"/>
      <c r="P87"/>
    </row>
    <row r="88" spans="2:16" x14ac:dyDescent="0.25">
      <c r="B88" s="30" t="s">
        <v>141</v>
      </c>
      <c r="C88" s="31"/>
      <c r="D88" s="31" t="s">
        <v>162</v>
      </c>
      <c r="E88" s="31"/>
      <c r="F88" s="31"/>
      <c r="G88" s="31"/>
      <c r="H88" s="31"/>
      <c r="I88" s="31"/>
      <c r="K88" s="4"/>
      <c r="M88" s="5"/>
      <c r="P88"/>
    </row>
    <row r="89" spans="2:16" x14ac:dyDescent="0.25">
      <c r="B89" s="30" t="s">
        <v>142</v>
      </c>
      <c r="C89" s="31"/>
      <c r="D89" s="31" t="s">
        <v>163</v>
      </c>
      <c r="E89" s="31"/>
      <c r="F89" s="31"/>
      <c r="G89" s="31"/>
      <c r="H89" s="31"/>
      <c r="I89" s="31"/>
      <c r="K89" s="4"/>
      <c r="M89" s="5"/>
      <c r="P89"/>
    </row>
    <row r="90" spans="2:16" x14ac:dyDescent="0.25">
      <c r="B90" s="30" t="s">
        <v>143</v>
      </c>
      <c r="C90" s="31"/>
      <c r="D90" s="31" t="s">
        <v>164</v>
      </c>
      <c r="E90" s="31"/>
      <c r="F90" s="31"/>
      <c r="G90" s="31"/>
      <c r="H90" s="31"/>
      <c r="I90" s="31"/>
      <c r="K90" s="4"/>
      <c r="M90" s="5"/>
      <c r="P90"/>
    </row>
    <row r="91" spans="2:16" x14ac:dyDescent="0.25">
      <c r="B91" s="30" t="s">
        <v>144</v>
      </c>
      <c r="C91" s="31"/>
      <c r="D91" s="31" t="s">
        <v>165</v>
      </c>
      <c r="E91" s="31"/>
      <c r="F91" s="31"/>
      <c r="G91" s="31"/>
      <c r="H91" s="31"/>
      <c r="I91" s="31"/>
      <c r="K91" s="4"/>
      <c r="M91" s="5"/>
      <c r="P91"/>
    </row>
    <row r="92" spans="2:16" x14ac:dyDescent="0.25">
      <c r="B92" s="30" t="s">
        <v>145</v>
      </c>
      <c r="C92" s="31"/>
      <c r="D92" s="31" t="s">
        <v>166</v>
      </c>
      <c r="E92" s="31"/>
      <c r="F92" s="31"/>
      <c r="G92" s="31"/>
      <c r="H92" s="31"/>
      <c r="I92" s="31"/>
      <c r="K92" s="4"/>
      <c r="M92" s="5"/>
      <c r="P92"/>
    </row>
    <row r="93" spans="2:16" x14ac:dyDescent="0.25">
      <c r="B93" s="30" t="s">
        <v>146</v>
      </c>
      <c r="C93" s="31"/>
      <c r="D93" s="31" t="s">
        <v>167</v>
      </c>
      <c r="E93" s="31"/>
      <c r="F93" s="31"/>
      <c r="G93" s="31"/>
      <c r="H93" s="31"/>
      <c r="I93" s="31"/>
      <c r="K93" s="4"/>
      <c r="M93" s="5"/>
      <c r="P93"/>
    </row>
    <row r="94" spans="2:16" x14ac:dyDescent="0.25">
      <c r="B94" s="30" t="s">
        <v>147</v>
      </c>
      <c r="C94" s="31"/>
      <c r="D94" s="31" t="s">
        <v>168</v>
      </c>
      <c r="E94" s="31"/>
      <c r="F94" s="31"/>
      <c r="G94" s="31"/>
      <c r="H94" s="31"/>
      <c r="I94" s="31"/>
    </row>
    <row r="95" spans="2:16" x14ac:dyDescent="0.25">
      <c r="B95" s="30" t="s">
        <v>148</v>
      </c>
      <c r="C95" s="31"/>
      <c r="D95" s="31" t="s">
        <v>169</v>
      </c>
      <c r="E95" s="31"/>
      <c r="F95" s="31"/>
      <c r="G95" s="31"/>
      <c r="H95" s="31"/>
      <c r="I95" s="31"/>
    </row>
    <row r="97" spans="2:2" x14ac:dyDescent="0.25">
      <c r="B97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mjnTNw54eMj0uTwkY78WCQcaABE2f4dzfjwuslvF9Y2Z1xlM7Yon7EICKYKN8uJ/F3roMx7pmed0IEnYtpMpJA==" saltValue="nYMx2FqByyQCVUVz8lLHWA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G75"/>
  <sheetViews>
    <sheetView showGridLines="0" topLeftCell="A45" zoomScaleNormal="100" workbookViewId="0">
      <selection activeCell="C70" sqref="C70"/>
    </sheetView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4" width="14" bestFit="1" customWidth="1"/>
    <col min="5" max="5" width="14.28515625" customWidth="1"/>
  </cols>
  <sheetData>
    <row r="1" spans="2:5" ht="50.1" customHeight="1" x14ac:dyDescent="0.25"/>
    <row r="2" spans="2:5" ht="20.100000000000001" customHeight="1" x14ac:dyDescent="0.3">
      <c r="B2" s="15" t="s">
        <v>170</v>
      </c>
    </row>
    <row r="3" spans="2:5" ht="30" customHeight="1" x14ac:dyDescent="0.25">
      <c r="B3" s="326" t="s">
        <v>171</v>
      </c>
      <c r="C3" s="327"/>
      <c r="D3" s="327"/>
      <c r="E3" s="327"/>
    </row>
    <row r="4" spans="2:5" ht="30" customHeight="1" x14ac:dyDescent="0.25">
      <c r="B4" s="61" t="s">
        <v>0</v>
      </c>
      <c r="C4" s="60" t="s">
        <v>172</v>
      </c>
      <c r="D4" s="60" t="s">
        <v>173</v>
      </c>
      <c r="E4" s="226" t="s">
        <v>184</v>
      </c>
    </row>
    <row r="5" spans="2:5" ht="15.75" x14ac:dyDescent="0.25">
      <c r="B5" s="14">
        <v>44104</v>
      </c>
      <c r="C5" s="173">
        <v>60</v>
      </c>
      <c r="D5" s="227" t="s">
        <v>190</v>
      </c>
      <c r="E5" s="227" t="s">
        <v>190</v>
      </c>
    </row>
    <row r="6" spans="2:5" ht="15.75" x14ac:dyDescent="0.25">
      <c r="B6" s="72" t="s">
        <v>87</v>
      </c>
      <c r="C6" s="175">
        <f>+SUM(C3:C5)</f>
        <v>60</v>
      </c>
      <c r="D6" s="175">
        <f>+SUM(D3:D5)</f>
        <v>0</v>
      </c>
      <c r="E6" s="168" t="s">
        <v>190</v>
      </c>
    </row>
    <row r="7" spans="2:5" ht="15.75" x14ac:dyDescent="0.25">
      <c r="B7" s="13">
        <v>44135</v>
      </c>
      <c r="C7" s="174">
        <v>132</v>
      </c>
      <c r="D7" s="174">
        <v>19</v>
      </c>
      <c r="E7" s="227">
        <v>17.89</v>
      </c>
    </row>
    <row r="8" spans="2:5" ht="15.75" x14ac:dyDescent="0.25">
      <c r="B8" s="13">
        <v>44165</v>
      </c>
      <c r="C8" s="174">
        <v>139</v>
      </c>
      <c r="D8" s="174">
        <v>42</v>
      </c>
      <c r="E8" s="174">
        <v>16.047619999999998</v>
      </c>
    </row>
    <row r="9" spans="2:5" ht="15.75" x14ac:dyDescent="0.25">
      <c r="B9" s="13">
        <v>44196</v>
      </c>
      <c r="C9" s="174">
        <v>126</v>
      </c>
      <c r="D9" s="174">
        <v>79</v>
      </c>
      <c r="E9" s="174">
        <v>38.835439999999998</v>
      </c>
    </row>
    <row r="10" spans="2:5" ht="15.75" x14ac:dyDescent="0.25">
      <c r="B10" s="72" t="s">
        <v>88</v>
      </c>
      <c r="C10" s="175">
        <f>+SUM(C7:C9)</f>
        <v>397</v>
      </c>
      <c r="D10" s="175">
        <f>+SUM(D7:D9)</f>
        <v>140</v>
      </c>
      <c r="E10" s="175">
        <f>+AVERAGE(E7:E9)</f>
        <v>24.257686666666661</v>
      </c>
    </row>
    <row r="11" spans="2:5" ht="15.75" x14ac:dyDescent="0.25">
      <c r="B11" s="13">
        <v>44227</v>
      </c>
      <c r="C11" s="174">
        <v>110</v>
      </c>
      <c r="D11" s="174">
        <v>37</v>
      </c>
      <c r="E11" s="174">
        <v>53.83784</v>
      </c>
    </row>
    <row r="12" spans="2:5" ht="15.75" x14ac:dyDescent="0.25">
      <c r="B12" s="13">
        <v>44255</v>
      </c>
      <c r="C12" s="174">
        <v>138</v>
      </c>
      <c r="D12" s="174">
        <v>67</v>
      </c>
      <c r="E12" s="174">
        <v>85.820899999999995</v>
      </c>
    </row>
    <row r="13" spans="2:5" ht="15.75" x14ac:dyDescent="0.25">
      <c r="B13" s="13">
        <v>44286</v>
      </c>
      <c r="C13" s="174">
        <v>152</v>
      </c>
      <c r="D13" s="174">
        <v>298</v>
      </c>
      <c r="E13" s="174">
        <v>70.939599999999999</v>
      </c>
    </row>
    <row r="14" spans="2:5" ht="15.75" x14ac:dyDescent="0.25">
      <c r="B14" s="72" t="s">
        <v>89</v>
      </c>
      <c r="C14" s="175">
        <v>37</v>
      </c>
      <c r="D14" s="175">
        <v>13</v>
      </c>
      <c r="E14" s="175">
        <v>13</v>
      </c>
    </row>
    <row r="15" spans="2:5" ht="15.75" x14ac:dyDescent="0.25">
      <c r="B15" s="13">
        <v>44287</v>
      </c>
      <c r="C15" s="174">
        <v>145</v>
      </c>
      <c r="D15" s="174">
        <v>177</v>
      </c>
      <c r="E15" s="174">
        <v>63.762709999999998</v>
      </c>
    </row>
    <row r="16" spans="2:5" ht="15.75" x14ac:dyDescent="0.25">
      <c r="B16" s="13">
        <v>44317</v>
      </c>
      <c r="C16" s="174">
        <v>182</v>
      </c>
      <c r="D16" s="174">
        <v>143</v>
      </c>
      <c r="E16" s="174">
        <v>54.223779999999998</v>
      </c>
    </row>
    <row r="17" spans="2:5" ht="15.75" x14ac:dyDescent="0.25">
      <c r="B17" s="63">
        <v>44348</v>
      </c>
      <c r="C17" s="174">
        <v>148</v>
      </c>
      <c r="D17" s="174">
        <v>151</v>
      </c>
      <c r="E17" s="174">
        <v>54.668869999999998</v>
      </c>
    </row>
    <row r="18" spans="2:5" ht="15.75" x14ac:dyDescent="0.25">
      <c r="B18" s="72" t="s">
        <v>90</v>
      </c>
      <c r="C18" s="175">
        <f>+SUM(C15:C17)</f>
        <v>475</v>
      </c>
      <c r="D18" s="175">
        <f>+SUM(D15:D17)</f>
        <v>471</v>
      </c>
      <c r="E18" s="175">
        <f>+AVERAGE(E15:E17)</f>
        <v>57.551786666666665</v>
      </c>
    </row>
    <row r="19" spans="2:5" ht="15.75" x14ac:dyDescent="0.25">
      <c r="B19" s="13">
        <v>44378</v>
      </c>
      <c r="C19" s="174">
        <v>159</v>
      </c>
      <c r="D19" s="174">
        <v>170</v>
      </c>
      <c r="E19" s="174">
        <v>57.170589999999997</v>
      </c>
    </row>
    <row r="20" spans="2:5" ht="15.75" x14ac:dyDescent="0.25">
      <c r="B20" s="13">
        <v>44409</v>
      </c>
      <c r="C20" s="174">
        <v>150</v>
      </c>
      <c r="D20" s="174">
        <v>172</v>
      </c>
      <c r="E20" s="174">
        <v>59.470930000000003</v>
      </c>
    </row>
    <row r="21" spans="2:5" ht="15.75" x14ac:dyDescent="0.25">
      <c r="B21" s="47">
        <v>44440</v>
      </c>
      <c r="C21" s="174">
        <v>172</v>
      </c>
      <c r="D21" s="174">
        <v>174</v>
      </c>
      <c r="E21" s="174">
        <v>55.26437</v>
      </c>
    </row>
    <row r="22" spans="2:5" ht="15.75" x14ac:dyDescent="0.25">
      <c r="B22" s="72" t="s">
        <v>91</v>
      </c>
      <c r="C22" s="175">
        <f>+SUM(C19:C21)</f>
        <v>481</v>
      </c>
      <c r="D22" s="175">
        <f>+SUM(D19:D21)</f>
        <v>516</v>
      </c>
      <c r="E22" s="175">
        <f>+AVERAGE(E19:E21)</f>
        <v>57.301963333333333</v>
      </c>
    </row>
    <row r="23" spans="2:5" ht="15.75" x14ac:dyDescent="0.25">
      <c r="B23" s="47">
        <v>44470</v>
      </c>
      <c r="C23" s="174">
        <v>178</v>
      </c>
      <c r="D23" s="174">
        <v>153</v>
      </c>
      <c r="E23" s="174">
        <v>55.607840000000003</v>
      </c>
    </row>
    <row r="24" spans="2:5" ht="15.75" x14ac:dyDescent="0.25">
      <c r="B24" s="47">
        <v>44501</v>
      </c>
      <c r="C24" s="174">
        <v>138</v>
      </c>
      <c r="D24" s="174">
        <v>135</v>
      </c>
      <c r="E24" s="174">
        <v>64.659260000000003</v>
      </c>
    </row>
    <row r="25" spans="2:5" ht="15.75" x14ac:dyDescent="0.25">
      <c r="B25" s="13">
        <v>44531</v>
      </c>
      <c r="C25" s="174">
        <v>113</v>
      </c>
      <c r="D25" s="174">
        <v>102</v>
      </c>
      <c r="E25" s="174">
        <v>79.666669999999996</v>
      </c>
    </row>
    <row r="26" spans="2:5" ht="15.75" x14ac:dyDescent="0.25">
      <c r="B26" s="72" t="s">
        <v>92</v>
      </c>
      <c r="C26" s="175">
        <f>+SUM(C23:C25)</f>
        <v>429</v>
      </c>
      <c r="D26" s="175">
        <f>+SUM(D23:D25)</f>
        <v>390</v>
      </c>
      <c r="E26" s="175">
        <f>+AVERAGE(E23:E25)</f>
        <v>66.644589999999994</v>
      </c>
    </row>
    <row r="27" spans="2:5" ht="15.75" x14ac:dyDescent="0.25">
      <c r="B27" s="13">
        <v>44562</v>
      </c>
      <c r="C27" s="174">
        <v>117</v>
      </c>
      <c r="D27" s="174">
        <v>175</v>
      </c>
      <c r="E27" s="174">
        <v>64.89143</v>
      </c>
    </row>
    <row r="28" spans="2:5" ht="15.75" x14ac:dyDescent="0.25">
      <c r="B28" s="47">
        <v>44593</v>
      </c>
      <c r="C28" s="174">
        <v>130</v>
      </c>
      <c r="D28" s="174">
        <v>145</v>
      </c>
      <c r="E28" s="174">
        <v>62.772410000000001</v>
      </c>
    </row>
    <row r="29" spans="2:5" ht="15.75" x14ac:dyDescent="0.25">
      <c r="B29" s="13">
        <v>44621</v>
      </c>
      <c r="C29" s="174">
        <v>195</v>
      </c>
      <c r="D29" s="174">
        <v>153</v>
      </c>
      <c r="E29" s="174">
        <v>48.928100000000001</v>
      </c>
    </row>
    <row r="30" spans="2:5" ht="15.75" x14ac:dyDescent="0.25">
      <c r="B30" s="72" t="s">
        <v>93</v>
      </c>
      <c r="C30" s="175">
        <f>+SUM(C27:C29)</f>
        <v>442</v>
      </c>
      <c r="D30" s="175">
        <f>+SUM(D27:D29)</f>
        <v>473</v>
      </c>
      <c r="E30" s="175">
        <f>+AVERAGE(E27:E29)</f>
        <v>58.863979999999998</v>
      </c>
    </row>
    <row r="31" spans="2:5" ht="15.75" x14ac:dyDescent="0.25">
      <c r="B31" s="13">
        <v>44652</v>
      </c>
      <c r="C31" s="174">
        <v>159</v>
      </c>
      <c r="D31" s="174">
        <v>129</v>
      </c>
      <c r="E31" s="174">
        <v>53.92248</v>
      </c>
    </row>
    <row r="32" spans="2:5" ht="15.75" x14ac:dyDescent="0.25">
      <c r="B32" s="13">
        <v>44682</v>
      </c>
      <c r="C32" s="174">
        <v>169</v>
      </c>
      <c r="D32" s="174">
        <v>175</v>
      </c>
      <c r="E32" s="174">
        <v>51.331429999999997</v>
      </c>
    </row>
    <row r="33" spans="2:5" ht="15.75" x14ac:dyDescent="0.25">
      <c r="B33" s="13">
        <v>44713</v>
      </c>
      <c r="C33" s="174">
        <v>122</v>
      </c>
      <c r="D33" s="174">
        <v>228</v>
      </c>
      <c r="E33" s="174">
        <v>48.197369999999999</v>
      </c>
    </row>
    <row r="34" spans="2:5" ht="15.75" x14ac:dyDescent="0.25">
      <c r="B34" s="72" t="s">
        <v>94</v>
      </c>
      <c r="C34" s="175">
        <f>+SUM(C31:C33)</f>
        <v>450</v>
      </c>
      <c r="D34" s="175">
        <f>+SUM(D31:D33)</f>
        <v>532</v>
      </c>
      <c r="E34" s="175">
        <f>+AVERAGE(E31:E33)</f>
        <v>51.150426666666668</v>
      </c>
    </row>
    <row r="35" spans="2:5" ht="15.75" x14ac:dyDescent="0.25">
      <c r="B35" s="47">
        <v>44743</v>
      </c>
      <c r="C35" s="174">
        <v>154</v>
      </c>
      <c r="D35" s="174">
        <v>139</v>
      </c>
      <c r="E35" s="174">
        <v>42.762590000000003</v>
      </c>
    </row>
    <row r="36" spans="2:5" ht="15.75" x14ac:dyDescent="0.25">
      <c r="B36" s="13">
        <v>44774</v>
      </c>
      <c r="C36" s="174">
        <v>146</v>
      </c>
      <c r="D36" s="174">
        <v>140</v>
      </c>
      <c r="E36" s="174">
        <v>39.928570000000001</v>
      </c>
    </row>
    <row r="37" spans="2:5" ht="15.75" x14ac:dyDescent="0.25">
      <c r="B37" s="13">
        <v>44805</v>
      </c>
      <c r="C37" s="174">
        <v>150</v>
      </c>
      <c r="D37" s="174">
        <v>68</v>
      </c>
      <c r="E37" s="174">
        <v>43.014710000000001</v>
      </c>
    </row>
    <row r="38" spans="2:5" ht="15.75" x14ac:dyDescent="0.25">
      <c r="B38" s="72" t="s">
        <v>95</v>
      </c>
      <c r="C38" s="175">
        <f>+SUM(C35:C37)</f>
        <v>450</v>
      </c>
      <c r="D38" s="175">
        <f>+SUM(D35:D37)</f>
        <v>347</v>
      </c>
      <c r="E38" s="175">
        <f>+AVERAGE(E35:E37)</f>
        <v>41.901956666666671</v>
      </c>
    </row>
    <row r="39" spans="2:5" ht="15.75" x14ac:dyDescent="0.25">
      <c r="B39" s="47">
        <v>44835</v>
      </c>
      <c r="C39" s="174">
        <v>118</v>
      </c>
      <c r="D39" s="174">
        <v>142</v>
      </c>
      <c r="E39" s="174">
        <v>56.33099</v>
      </c>
    </row>
    <row r="40" spans="2:5" ht="15.75" x14ac:dyDescent="0.25">
      <c r="B40" s="13">
        <v>44866</v>
      </c>
      <c r="C40" s="174">
        <v>111</v>
      </c>
      <c r="D40" s="174">
        <v>95</v>
      </c>
      <c r="E40" s="174">
        <v>51.042110000000001</v>
      </c>
    </row>
    <row r="41" spans="2:5" ht="15.75" x14ac:dyDescent="0.25">
      <c r="B41" s="13">
        <v>44896</v>
      </c>
      <c r="C41" s="174">
        <v>102</v>
      </c>
      <c r="D41" s="174">
        <v>108</v>
      </c>
      <c r="E41" s="174">
        <v>58.907409999999999</v>
      </c>
    </row>
    <row r="42" spans="2:5" ht="15.75" x14ac:dyDescent="0.25">
      <c r="B42" s="72" t="s">
        <v>96</v>
      </c>
      <c r="C42" s="175">
        <f>+SUM(C39:C41)</f>
        <v>331</v>
      </c>
      <c r="D42" s="175">
        <f>+SUM(D39:D41)</f>
        <v>345</v>
      </c>
      <c r="E42" s="175">
        <f>+AVERAGE(E39:E41)</f>
        <v>55.426836666666667</v>
      </c>
    </row>
    <row r="43" spans="2:5" ht="15.75" x14ac:dyDescent="0.25">
      <c r="B43" s="47">
        <v>44927</v>
      </c>
      <c r="C43" s="174">
        <v>89</v>
      </c>
      <c r="D43" s="174">
        <v>131</v>
      </c>
      <c r="E43" s="174">
        <v>49.496180000000003</v>
      </c>
    </row>
    <row r="44" spans="2:5" ht="15.75" x14ac:dyDescent="0.25">
      <c r="B44" s="13">
        <v>44958</v>
      </c>
      <c r="C44" s="174">
        <v>109</v>
      </c>
      <c r="D44" s="174">
        <v>104</v>
      </c>
      <c r="E44" s="174">
        <v>50.509619999999998</v>
      </c>
    </row>
    <row r="45" spans="2:5" ht="15.75" x14ac:dyDescent="0.25">
      <c r="B45" s="13">
        <v>44986</v>
      </c>
      <c r="C45" s="174">
        <v>102</v>
      </c>
      <c r="D45" s="174">
        <v>107</v>
      </c>
      <c r="E45" s="174">
        <v>44.579439999999998</v>
      </c>
    </row>
    <row r="46" spans="2:5" ht="15.75" x14ac:dyDescent="0.25">
      <c r="B46" s="72" t="s">
        <v>97</v>
      </c>
      <c r="C46" s="175">
        <f>+SUM(C43:C45)</f>
        <v>300</v>
      </c>
      <c r="D46" s="175">
        <f>+SUM(D43:D45)</f>
        <v>342</v>
      </c>
      <c r="E46" s="175">
        <f>+AVERAGE(E43:E45)</f>
        <v>48.195079999999997</v>
      </c>
    </row>
    <row r="47" spans="2:5" ht="15.75" x14ac:dyDescent="0.25">
      <c r="B47" s="13">
        <v>45017</v>
      </c>
      <c r="C47" s="174">
        <v>93</v>
      </c>
      <c r="D47" s="174">
        <v>79</v>
      </c>
      <c r="E47" s="174">
        <v>50.518990000000002</v>
      </c>
    </row>
    <row r="48" spans="2:5" ht="15.75" x14ac:dyDescent="0.25">
      <c r="B48" s="13">
        <v>45047</v>
      </c>
      <c r="C48" s="174">
        <v>94</v>
      </c>
      <c r="D48" s="174">
        <v>92</v>
      </c>
      <c r="E48" s="174">
        <v>50.336959999999998</v>
      </c>
    </row>
    <row r="49" spans="2:5" ht="15.75" x14ac:dyDescent="0.25">
      <c r="B49" s="13">
        <v>45078</v>
      </c>
      <c r="C49" s="174">
        <v>102</v>
      </c>
      <c r="D49" s="174">
        <v>100</v>
      </c>
      <c r="E49" s="174">
        <v>52.66</v>
      </c>
    </row>
    <row r="50" spans="2:5" ht="15.75" x14ac:dyDescent="0.25">
      <c r="B50" s="72" t="s">
        <v>185</v>
      </c>
      <c r="C50" s="175">
        <f>+SUM(C47:C49)</f>
        <v>289</v>
      </c>
      <c r="D50" s="175">
        <f>+SUM(D47:D49)</f>
        <v>271</v>
      </c>
      <c r="E50" s="175">
        <f>+AVERAGE(E47:E49)</f>
        <v>51.171983333333337</v>
      </c>
    </row>
    <row r="51" spans="2:5" ht="15.75" x14ac:dyDescent="0.25">
      <c r="B51" s="13">
        <v>45108</v>
      </c>
      <c r="C51" s="174">
        <v>97</v>
      </c>
      <c r="D51" s="174">
        <v>97</v>
      </c>
      <c r="E51" s="174">
        <v>49.020620000000001</v>
      </c>
    </row>
    <row r="52" spans="2:5" ht="15.75" x14ac:dyDescent="0.25">
      <c r="B52" s="13">
        <v>45139</v>
      </c>
      <c r="C52" s="174">
        <v>91</v>
      </c>
      <c r="D52" s="174">
        <v>121</v>
      </c>
      <c r="E52" s="174">
        <v>46.528930000000003</v>
      </c>
    </row>
    <row r="53" spans="2:5" ht="15.75" x14ac:dyDescent="0.25">
      <c r="B53" s="13">
        <v>45170</v>
      </c>
      <c r="C53" s="174">
        <v>96</v>
      </c>
      <c r="D53" s="174">
        <v>78</v>
      </c>
      <c r="E53" s="174">
        <v>43.666670000000003</v>
      </c>
    </row>
    <row r="54" spans="2:5" ht="15.75" x14ac:dyDescent="0.25">
      <c r="B54" s="72" t="s">
        <v>186</v>
      </c>
      <c r="C54" s="175">
        <f>+SUM(C51:C53)</f>
        <v>284</v>
      </c>
      <c r="D54" s="175">
        <f>+SUM(D51:D53)</f>
        <v>296</v>
      </c>
      <c r="E54" s="175">
        <f>+AVERAGE(E51:E53)</f>
        <v>46.405406666666671</v>
      </c>
    </row>
    <row r="55" spans="2:5" ht="15.75" x14ac:dyDescent="0.25">
      <c r="B55" s="13">
        <v>45200</v>
      </c>
      <c r="C55" s="174">
        <v>112</v>
      </c>
      <c r="D55" s="174">
        <v>117</v>
      </c>
      <c r="E55" s="174">
        <v>34.526316000000001</v>
      </c>
    </row>
    <row r="56" spans="2:5" ht="15.75" x14ac:dyDescent="0.25">
      <c r="B56" s="13">
        <v>45231</v>
      </c>
      <c r="C56" s="174">
        <v>66</v>
      </c>
      <c r="D56" s="174">
        <v>114</v>
      </c>
      <c r="E56" s="174">
        <v>38.557895000000002</v>
      </c>
    </row>
    <row r="57" spans="2:5" ht="15.75" x14ac:dyDescent="0.25">
      <c r="B57" s="13">
        <v>45261</v>
      </c>
      <c r="C57" s="174">
        <v>79</v>
      </c>
      <c r="D57" s="174">
        <v>95</v>
      </c>
      <c r="E57" s="174">
        <v>27.125</v>
      </c>
    </row>
    <row r="58" spans="2:5" ht="15.75" x14ac:dyDescent="0.25">
      <c r="B58" s="72" t="s">
        <v>187</v>
      </c>
      <c r="C58" s="175">
        <f>+SUM(C55:C57)</f>
        <v>257</v>
      </c>
      <c r="D58" s="175">
        <f>+SUM(D55:D57)</f>
        <v>326</v>
      </c>
      <c r="E58" s="175">
        <f>+AVERAGE(E55:E57)</f>
        <v>33.403070333333339</v>
      </c>
    </row>
    <row r="59" spans="2:5" ht="15.75" x14ac:dyDescent="0.25">
      <c r="B59" s="13">
        <v>45292</v>
      </c>
      <c r="C59" s="174">
        <v>79</v>
      </c>
      <c r="D59" s="174">
        <v>57</v>
      </c>
      <c r="E59" s="174">
        <v>34</v>
      </c>
    </row>
    <row r="60" spans="2:5" ht="15.75" x14ac:dyDescent="0.25">
      <c r="B60" s="13">
        <v>45323</v>
      </c>
      <c r="C60" s="174">
        <v>104</v>
      </c>
      <c r="D60" s="174">
        <v>58</v>
      </c>
      <c r="E60" s="174">
        <v>40</v>
      </c>
    </row>
    <row r="61" spans="2:5" ht="15.75" x14ac:dyDescent="0.25">
      <c r="B61" s="13">
        <v>45352</v>
      </c>
      <c r="C61" s="174">
        <v>83</v>
      </c>
      <c r="D61" s="174">
        <v>64</v>
      </c>
      <c r="E61" s="174">
        <v>45</v>
      </c>
    </row>
    <row r="62" spans="2:5" ht="15.75" x14ac:dyDescent="0.25">
      <c r="B62" s="72" t="s">
        <v>188</v>
      </c>
      <c r="C62" s="175">
        <f>+SUM(C59:C61)</f>
        <v>266</v>
      </c>
      <c r="D62" s="175">
        <f>+SUM(D59:D61)</f>
        <v>179</v>
      </c>
      <c r="E62" s="175">
        <f>+AVERAGE(E59:E61)</f>
        <v>39.666666666666664</v>
      </c>
    </row>
    <row r="63" spans="2:5" ht="15.75" x14ac:dyDescent="0.25">
      <c r="B63" s="13">
        <v>45383</v>
      </c>
      <c r="C63" s="174">
        <v>125</v>
      </c>
      <c r="D63" s="174">
        <v>105</v>
      </c>
      <c r="E63" s="174">
        <v>46</v>
      </c>
    </row>
    <row r="64" spans="2:5" ht="15.75" x14ac:dyDescent="0.25">
      <c r="B64" s="13">
        <v>45413</v>
      </c>
      <c r="C64" s="174">
        <v>102</v>
      </c>
      <c r="D64" s="174">
        <v>83</v>
      </c>
      <c r="E64" s="174">
        <v>50</v>
      </c>
    </row>
    <row r="65" spans="2:7" ht="15.75" x14ac:dyDescent="0.25">
      <c r="B65" s="13">
        <v>45444</v>
      </c>
      <c r="C65" s="174">
        <v>77</v>
      </c>
      <c r="D65" s="174">
        <v>90</v>
      </c>
      <c r="E65" s="174">
        <v>51</v>
      </c>
    </row>
    <row r="66" spans="2:7" ht="15.75" x14ac:dyDescent="0.25">
      <c r="B66" s="72" t="s">
        <v>192</v>
      </c>
      <c r="C66" s="175">
        <f>+SUM(C63:C65)</f>
        <v>304</v>
      </c>
      <c r="D66" s="175">
        <f>+SUM(D63:D65)</f>
        <v>278</v>
      </c>
      <c r="E66" s="175">
        <f>+AVERAGE(E63:E65)</f>
        <v>49</v>
      </c>
    </row>
    <row r="67" spans="2:7" ht="15.75" x14ac:dyDescent="0.25">
      <c r="B67" s="13">
        <v>45474</v>
      </c>
      <c r="C67" s="174">
        <v>122</v>
      </c>
      <c r="D67" s="174">
        <v>87</v>
      </c>
      <c r="E67" s="174">
        <v>55</v>
      </c>
    </row>
    <row r="68" spans="2:7" ht="15.75" x14ac:dyDescent="0.25">
      <c r="B68" s="13">
        <v>45505</v>
      </c>
      <c r="C68" s="174">
        <v>105</v>
      </c>
      <c r="D68" s="174">
        <v>90</v>
      </c>
      <c r="E68" s="174">
        <v>56</v>
      </c>
    </row>
    <row r="69" spans="2:7" ht="15.75" x14ac:dyDescent="0.25">
      <c r="B69" s="13">
        <v>45536</v>
      </c>
      <c r="C69" s="174">
        <v>102</v>
      </c>
      <c r="D69" s="174">
        <v>98</v>
      </c>
      <c r="E69" s="174">
        <v>51</v>
      </c>
    </row>
    <row r="70" spans="2:7" ht="15.75" x14ac:dyDescent="0.25">
      <c r="B70" s="72" t="s">
        <v>193</v>
      </c>
      <c r="C70" s="175">
        <f>+SUM(C67:C69)</f>
        <v>329</v>
      </c>
      <c r="D70" s="175">
        <f>+SUM(D67:D69)</f>
        <v>275</v>
      </c>
      <c r="E70" s="175">
        <f>+AVERAGE(E67:E69)</f>
        <v>54</v>
      </c>
    </row>
    <row r="72" spans="2:7" ht="18.75" x14ac:dyDescent="0.3">
      <c r="B72" s="3" t="s">
        <v>98</v>
      </c>
    </row>
    <row r="73" spans="2:7" x14ac:dyDescent="0.25">
      <c r="B73" s="45" t="s">
        <v>174</v>
      </c>
    </row>
    <row r="74" spans="2:7" x14ac:dyDescent="0.25">
      <c r="B74" s="30" t="s">
        <v>184</v>
      </c>
      <c r="C74" s="31"/>
      <c r="D74" s="31"/>
      <c r="E74" s="31" t="s">
        <v>191</v>
      </c>
      <c r="F74" s="31"/>
      <c r="G74" s="31"/>
    </row>
    <row r="75" spans="2:7" x14ac:dyDescent="0.25">
      <c r="B75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BXW3tr/jgNe0CAS9B+lrEmKYptwK1V0n0TH3gDjRS4J1Ws9dJU7BIGy03I8a6pgwsk9ElyNwVi2WlFTx6lP11w==" saltValue="rzvnBS9YLfRegs+TL8xTyA==" spinCount="100000" sheet="1" objects="1" scenarios="1"/>
  <autoFilter ref="B4:D38" xr:uid="{00000000-0009-0000-0000-000005000000}"/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75"/>
  <sheetViews>
    <sheetView showGridLines="0" topLeftCell="A50" zoomScaleNormal="100" workbookViewId="0">
      <selection activeCell="D71" sqref="D71"/>
    </sheetView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5" t="s">
        <v>175</v>
      </c>
    </row>
    <row r="3" spans="2:4" ht="30" customHeight="1" x14ac:dyDescent="0.25">
      <c r="B3" s="328" t="s">
        <v>176</v>
      </c>
      <c r="C3" s="328"/>
      <c r="D3" s="328"/>
    </row>
    <row r="4" spans="2:4" ht="30" customHeight="1" x14ac:dyDescent="0.25">
      <c r="B4" s="22" t="s">
        <v>0</v>
      </c>
      <c r="C4" s="23" t="s">
        <v>172</v>
      </c>
      <c r="D4" s="19" t="s">
        <v>173</v>
      </c>
    </row>
    <row r="5" spans="2:4" ht="15.75" x14ac:dyDescent="0.25">
      <c r="B5" s="21">
        <v>44104</v>
      </c>
      <c r="C5" s="174">
        <v>1</v>
      </c>
      <c r="D5" s="157">
        <v>0</v>
      </c>
    </row>
    <row r="6" spans="2:4" ht="15.75" x14ac:dyDescent="0.25">
      <c r="B6" s="79" t="s">
        <v>87</v>
      </c>
      <c r="C6" s="162">
        <f>+SUM(C3:C5)</f>
        <v>1</v>
      </c>
      <c r="D6" s="162">
        <f>+SUM(D3:D5)</f>
        <v>0</v>
      </c>
    </row>
    <row r="7" spans="2:4" ht="15.75" x14ac:dyDescent="0.25">
      <c r="B7" s="7">
        <v>44135</v>
      </c>
      <c r="C7" s="174">
        <v>0</v>
      </c>
      <c r="D7" s="157">
        <v>0</v>
      </c>
    </row>
    <row r="8" spans="2:4" ht="15.75" x14ac:dyDescent="0.25">
      <c r="B8" s="7">
        <v>44165</v>
      </c>
      <c r="C8" s="174">
        <v>68</v>
      </c>
      <c r="D8" s="157">
        <v>15</v>
      </c>
    </row>
    <row r="9" spans="2:4" ht="15.75" x14ac:dyDescent="0.25">
      <c r="B9" s="7">
        <v>44196</v>
      </c>
      <c r="C9" s="174">
        <v>72</v>
      </c>
      <c r="D9" s="176">
        <v>124</v>
      </c>
    </row>
    <row r="10" spans="2:4" ht="15.75" x14ac:dyDescent="0.25">
      <c r="B10" s="79" t="s">
        <v>88</v>
      </c>
      <c r="C10" s="162">
        <f>+SUM(C7:C9)</f>
        <v>140</v>
      </c>
      <c r="D10" s="162">
        <f>+SUM(D7:D9)</f>
        <v>139</v>
      </c>
    </row>
    <row r="11" spans="2:4" ht="15.75" x14ac:dyDescent="0.25">
      <c r="B11" s="7">
        <v>44227</v>
      </c>
      <c r="C11" s="174">
        <v>54</v>
      </c>
      <c r="D11" s="176">
        <v>37</v>
      </c>
    </row>
    <row r="12" spans="2:4" ht="15.75" x14ac:dyDescent="0.25">
      <c r="B12" s="7">
        <v>44255</v>
      </c>
      <c r="C12" s="174">
        <v>99</v>
      </c>
      <c r="D12" s="176">
        <v>106</v>
      </c>
    </row>
    <row r="13" spans="2:4" ht="15.75" x14ac:dyDescent="0.25">
      <c r="B13" s="7">
        <v>44286</v>
      </c>
      <c r="C13" s="174">
        <v>121</v>
      </c>
      <c r="D13" s="176">
        <v>131</v>
      </c>
    </row>
    <row r="14" spans="2:4" ht="15.75" x14ac:dyDescent="0.25">
      <c r="B14" s="79" t="s">
        <v>89</v>
      </c>
      <c r="C14" s="162">
        <f>+SUM(C11:C13)</f>
        <v>274</v>
      </c>
      <c r="D14" s="162">
        <f>+SUM(D11:D13)</f>
        <v>274</v>
      </c>
    </row>
    <row r="15" spans="2:4" ht="15.75" x14ac:dyDescent="0.25">
      <c r="B15" s="13">
        <v>44287</v>
      </c>
      <c r="C15" s="174">
        <v>90</v>
      </c>
      <c r="D15" s="176">
        <v>89</v>
      </c>
    </row>
    <row r="16" spans="2:4" ht="15.75" x14ac:dyDescent="0.25">
      <c r="B16" s="13">
        <v>44317</v>
      </c>
      <c r="C16" s="174">
        <v>105</v>
      </c>
      <c r="D16" s="176">
        <v>102</v>
      </c>
    </row>
    <row r="17" spans="2:4" ht="15.75" x14ac:dyDescent="0.25">
      <c r="B17" s="14">
        <v>44348</v>
      </c>
      <c r="C17" s="174">
        <v>111</v>
      </c>
      <c r="D17" s="176">
        <v>115</v>
      </c>
    </row>
    <row r="18" spans="2:4" ht="15.75" x14ac:dyDescent="0.25">
      <c r="B18" s="79" t="s">
        <v>90</v>
      </c>
      <c r="C18" s="162">
        <f>+SUM(C15:C17)</f>
        <v>306</v>
      </c>
      <c r="D18" s="162">
        <f>+SUM(D15:D17)</f>
        <v>306</v>
      </c>
    </row>
    <row r="19" spans="2:4" ht="15.75" x14ac:dyDescent="0.25">
      <c r="B19" s="7">
        <v>44378</v>
      </c>
      <c r="C19" s="174">
        <v>110</v>
      </c>
      <c r="D19" s="176">
        <v>107</v>
      </c>
    </row>
    <row r="20" spans="2:4" ht="15.75" x14ac:dyDescent="0.25">
      <c r="B20" s="7">
        <v>44409</v>
      </c>
      <c r="C20" s="174">
        <v>121</v>
      </c>
      <c r="D20" s="176">
        <v>120</v>
      </c>
    </row>
    <row r="21" spans="2:4" ht="15.75" x14ac:dyDescent="0.25">
      <c r="B21" s="62">
        <v>44440</v>
      </c>
      <c r="C21" s="174">
        <v>132</v>
      </c>
      <c r="D21" s="176">
        <v>131</v>
      </c>
    </row>
    <row r="22" spans="2:4" ht="15.75" x14ac:dyDescent="0.25">
      <c r="B22" s="79" t="s">
        <v>91</v>
      </c>
      <c r="C22" s="162">
        <f>+SUM(C19:C21)</f>
        <v>363</v>
      </c>
      <c r="D22" s="162">
        <f>+SUM(D19:D21)</f>
        <v>358</v>
      </c>
    </row>
    <row r="23" spans="2:4" ht="15.75" x14ac:dyDescent="0.25">
      <c r="B23" s="62">
        <v>44470</v>
      </c>
      <c r="C23" s="174">
        <v>167</v>
      </c>
      <c r="D23" s="176">
        <v>171</v>
      </c>
    </row>
    <row r="24" spans="2:4" ht="15.75" x14ac:dyDescent="0.25">
      <c r="B24" s="62">
        <v>44501</v>
      </c>
      <c r="C24" s="174">
        <v>108</v>
      </c>
      <c r="D24" s="176">
        <v>108</v>
      </c>
    </row>
    <row r="25" spans="2:4" ht="15.75" x14ac:dyDescent="0.25">
      <c r="B25" s="62">
        <v>44531</v>
      </c>
      <c r="C25" s="174">
        <v>77</v>
      </c>
      <c r="D25" s="176">
        <v>79</v>
      </c>
    </row>
    <row r="26" spans="2:4" ht="15.75" x14ac:dyDescent="0.25">
      <c r="B26" s="79" t="s">
        <v>92</v>
      </c>
      <c r="C26" s="162">
        <f>+SUM(C23:C25)</f>
        <v>352</v>
      </c>
      <c r="D26" s="162">
        <f>+SUM(D23:D25)</f>
        <v>358</v>
      </c>
    </row>
    <row r="27" spans="2:4" ht="15.75" x14ac:dyDescent="0.25">
      <c r="B27" s="13">
        <v>44562</v>
      </c>
      <c r="C27" s="157">
        <v>56</v>
      </c>
      <c r="D27" s="157">
        <v>52</v>
      </c>
    </row>
    <row r="28" spans="2:4" ht="15.75" x14ac:dyDescent="0.25">
      <c r="B28" s="14">
        <v>44593</v>
      </c>
      <c r="C28" s="157">
        <v>115</v>
      </c>
      <c r="D28" s="157">
        <v>110</v>
      </c>
    </row>
    <row r="29" spans="2:4" ht="15.75" x14ac:dyDescent="0.25">
      <c r="B29" s="7">
        <v>44621</v>
      </c>
      <c r="C29" s="157">
        <v>106</v>
      </c>
      <c r="D29" s="157">
        <v>102</v>
      </c>
    </row>
    <row r="30" spans="2:4" ht="15.75" x14ac:dyDescent="0.25">
      <c r="B30" s="79" t="s">
        <v>93</v>
      </c>
      <c r="C30" s="162">
        <f>+SUM(C27:C29)</f>
        <v>277</v>
      </c>
      <c r="D30" s="162">
        <f>+SUM(D27:D29)</f>
        <v>264</v>
      </c>
    </row>
    <row r="31" spans="2:4" ht="15.75" x14ac:dyDescent="0.25">
      <c r="B31" s="62">
        <v>44652</v>
      </c>
      <c r="C31" s="164">
        <v>57</v>
      </c>
      <c r="D31" s="164">
        <v>53</v>
      </c>
    </row>
    <row r="32" spans="2:4" ht="15.75" x14ac:dyDescent="0.25">
      <c r="B32" s="13">
        <v>44682</v>
      </c>
      <c r="C32" s="164">
        <v>73</v>
      </c>
      <c r="D32" s="164">
        <v>89</v>
      </c>
    </row>
    <row r="33" spans="2:4" ht="15.75" x14ac:dyDescent="0.25">
      <c r="B33" s="14">
        <v>44713</v>
      </c>
      <c r="C33" s="164">
        <v>80</v>
      </c>
      <c r="D33" s="164">
        <v>78</v>
      </c>
    </row>
    <row r="34" spans="2:4" ht="15.75" x14ac:dyDescent="0.25">
      <c r="B34" s="79" t="s">
        <v>94</v>
      </c>
      <c r="C34" s="162">
        <f>+SUM(C31:C33)</f>
        <v>210</v>
      </c>
      <c r="D34" s="162">
        <f>+SUM(D31:D33)</f>
        <v>220</v>
      </c>
    </row>
    <row r="35" spans="2:4" ht="15.75" x14ac:dyDescent="0.25">
      <c r="B35" s="7">
        <v>44743</v>
      </c>
      <c r="C35" s="164">
        <v>81</v>
      </c>
      <c r="D35" s="164">
        <v>82</v>
      </c>
    </row>
    <row r="36" spans="2:4" ht="15.75" x14ac:dyDescent="0.25">
      <c r="B36" s="62">
        <v>44774</v>
      </c>
      <c r="C36" s="164">
        <v>56</v>
      </c>
      <c r="D36" s="164">
        <v>54</v>
      </c>
    </row>
    <row r="37" spans="2:4" ht="15.75" x14ac:dyDescent="0.25">
      <c r="B37" s="13">
        <v>44805</v>
      </c>
      <c r="C37" s="164">
        <v>73</v>
      </c>
      <c r="D37" s="164">
        <v>75</v>
      </c>
    </row>
    <row r="38" spans="2:4" ht="15.75" x14ac:dyDescent="0.25">
      <c r="B38" s="79" t="s">
        <v>95</v>
      </c>
      <c r="C38" s="162">
        <f>+SUM(C35:C37)</f>
        <v>210</v>
      </c>
      <c r="D38" s="162">
        <f>+SUM(D35:D37)</f>
        <v>211</v>
      </c>
    </row>
    <row r="39" spans="2:4" ht="15.75" x14ac:dyDescent="0.25">
      <c r="B39" s="13">
        <v>44835</v>
      </c>
      <c r="C39" s="164">
        <v>64</v>
      </c>
      <c r="D39" s="164">
        <v>65</v>
      </c>
    </row>
    <row r="40" spans="2:4" ht="15.75" x14ac:dyDescent="0.25">
      <c r="B40" s="13">
        <v>44866</v>
      </c>
      <c r="C40" s="164">
        <v>51</v>
      </c>
      <c r="D40" s="164">
        <v>51</v>
      </c>
    </row>
    <row r="41" spans="2:4" ht="15.75" x14ac:dyDescent="0.25">
      <c r="B41" s="13">
        <v>44896</v>
      </c>
      <c r="C41" s="164">
        <v>58</v>
      </c>
      <c r="D41" s="164">
        <v>56</v>
      </c>
    </row>
    <row r="42" spans="2:4" ht="15.75" x14ac:dyDescent="0.25">
      <c r="B42" s="72" t="s">
        <v>96</v>
      </c>
      <c r="C42" s="162">
        <f>+SUM(C39:C41)</f>
        <v>173</v>
      </c>
      <c r="D42" s="162">
        <f>+SUM(D39:D41)</f>
        <v>172</v>
      </c>
    </row>
    <row r="43" spans="2:4" ht="15.75" x14ac:dyDescent="0.25">
      <c r="B43" s="13">
        <v>44927</v>
      </c>
      <c r="C43" s="164">
        <v>47</v>
      </c>
      <c r="D43" s="164">
        <v>49</v>
      </c>
    </row>
    <row r="44" spans="2:4" ht="15.75" x14ac:dyDescent="0.25">
      <c r="B44" s="13">
        <v>44958</v>
      </c>
      <c r="C44" s="164">
        <v>64</v>
      </c>
      <c r="D44" s="164">
        <v>58</v>
      </c>
    </row>
    <row r="45" spans="2:4" ht="15.75" x14ac:dyDescent="0.25">
      <c r="B45" s="13">
        <v>44986</v>
      </c>
      <c r="C45" s="164">
        <v>77</v>
      </c>
      <c r="D45" s="164">
        <v>84</v>
      </c>
    </row>
    <row r="46" spans="2:4" ht="15.75" x14ac:dyDescent="0.25">
      <c r="B46" s="72" t="s">
        <v>97</v>
      </c>
      <c r="C46" s="162">
        <f>+SUM(C43:C45)</f>
        <v>188</v>
      </c>
      <c r="D46" s="162">
        <f>+SUM(D43:D45)</f>
        <v>191</v>
      </c>
    </row>
    <row r="47" spans="2:4" ht="15.75" x14ac:dyDescent="0.25">
      <c r="B47" s="13">
        <v>45017</v>
      </c>
      <c r="C47" s="164">
        <v>38</v>
      </c>
      <c r="D47" s="164">
        <v>38</v>
      </c>
    </row>
    <row r="48" spans="2:4" ht="15.75" x14ac:dyDescent="0.25">
      <c r="B48" s="13">
        <v>45047</v>
      </c>
      <c r="C48" s="164">
        <v>45</v>
      </c>
      <c r="D48" s="164">
        <v>45</v>
      </c>
    </row>
    <row r="49" spans="2:4" ht="15.75" x14ac:dyDescent="0.25">
      <c r="B49" s="13">
        <v>45078</v>
      </c>
      <c r="C49" s="164">
        <v>39</v>
      </c>
      <c r="D49" s="164">
        <v>39</v>
      </c>
    </row>
    <row r="50" spans="2:4" ht="15.75" x14ac:dyDescent="0.25">
      <c r="B50" s="72" t="s">
        <v>185</v>
      </c>
      <c r="C50" s="162">
        <f>+SUM(C47:C49)</f>
        <v>122</v>
      </c>
      <c r="D50" s="162">
        <f>+SUM(D47:D49)</f>
        <v>122</v>
      </c>
    </row>
    <row r="51" spans="2:4" ht="15.75" x14ac:dyDescent="0.25">
      <c r="B51" s="13">
        <v>45108</v>
      </c>
      <c r="C51" s="164">
        <v>42</v>
      </c>
      <c r="D51" s="164">
        <v>42</v>
      </c>
    </row>
    <row r="52" spans="2:4" ht="15.75" x14ac:dyDescent="0.25">
      <c r="B52" s="13">
        <v>45139</v>
      </c>
      <c r="C52" s="164">
        <v>48</v>
      </c>
      <c r="D52" s="164">
        <v>48</v>
      </c>
    </row>
    <row r="53" spans="2:4" ht="15.75" x14ac:dyDescent="0.25">
      <c r="B53" s="13">
        <v>45170</v>
      </c>
      <c r="C53" s="164">
        <v>40</v>
      </c>
      <c r="D53" s="164">
        <v>40</v>
      </c>
    </row>
    <row r="54" spans="2:4" ht="15.75" x14ac:dyDescent="0.25">
      <c r="B54" s="72" t="s">
        <v>186</v>
      </c>
      <c r="C54" s="162">
        <f>+SUM(C51:C53)</f>
        <v>130</v>
      </c>
      <c r="D54" s="162">
        <f>+SUM(D51:D53)</f>
        <v>130</v>
      </c>
    </row>
    <row r="55" spans="2:4" ht="15.75" x14ac:dyDescent="0.25">
      <c r="B55" s="13">
        <v>45200</v>
      </c>
      <c r="C55" s="164">
        <v>39</v>
      </c>
      <c r="D55" s="164">
        <v>39</v>
      </c>
    </row>
    <row r="56" spans="2:4" ht="15.75" x14ac:dyDescent="0.25">
      <c r="B56" s="13">
        <v>45231</v>
      </c>
      <c r="C56" s="164">
        <v>22</v>
      </c>
      <c r="D56" s="164">
        <v>22</v>
      </c>
    </row>
    <row r="57" spans="2:4" ht="15.75" x14ac:dyDescent="0.25">
      <c r="B57" s="13">
        <v>45261</v>
      </c>
      <c r="C57" s="164">
        <v>36</v>
      </c>
      <c r="D57" s="164">
        <v>36</v>
      </c>
    </row>
    <row r="58" spans="2:4" ht="15.75" x14ac:dyDescent="0.25">
      <c r="B58" s="72" t="s">
        <v>187</v>
      </c>
      <c r="C58" s="162">
        <f>+SUM(C55:C57)</f>
        <v>97</v>
      </c>
      <c r="D58" s="162">
        <f>+SUM(D55:D57)</f>
        <v>97</v>
      </c>
    </row>
    <row r="59" spans="2:4" ht="15.75" x14ac:dyDescent="0.25">
      <c r="B59" s="13">
        <v>45292</v>
      </c>
      <c r="C59" s="164">
        <v>57</v>
      </c>
      <c r="D59" s="164">
        <v>57</v>
      </c>
    </row>
    <row r="60" spans="2:4" ht="15.75" x14ac:dyDescent="0.25">
      <c r="B60" s="13">
        <v>45323</v>
      </c>
      <c r="C60" s="164">
        <v>60</v>
      </c>
      <c r="D60" s="164">
        <v>60</v>
      </c>
    </row>
    <row r="61" spans="2:4" ht="15.75" x14ac:dyDescent="0.25">
      <c r="B61" s="13">
        <v>45352</v>
      </c>
      <c r="C61" s="164">
        <v>57</v>
      </c>
      <c r="D61" s="164">
        <v>57</v>
      </c>
    </row>
    <row r="62" spans="2:4" ht="15.75" x14ac:dyDescent="0.25">
      <c r="B62" s="72" t="s">
        <v>188</v>
      </c>
      <c r="C62" s="162">
        <f>+SUM(C59:C61)</f>
        <v>174</v>
      </c>
      <c r="D62" s="162">
        <f>+SUM(D59:D61)</f>
        <v>174</v>
      </c>
    </row>
    <row r="63" spans="2:4" ht="15.75" x14ac:dyDescent="0.25">
      <c r="B63" s="13">
        <v>45383</v>
      </c>
      <c r="C63" s="164">
        <v>46</v>
      </c>
      <c r="D63" s="164">
        <v>46</v>
      </c>
    </row>
    <row r="64" spans="2:4" ht="15.75" x14ac:dyDescent="0.25">
      <c r="B64" s="13">
        <v>45413</v>
      </c>
      <c r="C64" s="164">
        <v>60</v>
      </c>
      <c r="D64" s="164">
        <v>60</v>
      </c>
    </row>
    <row r="65" spans="2:5" ht="15.75" x14ac:dyDescent="0.25">
      <c r="B65" s="13">
        <v>45444</v>
      </c>
      <c r="C65" s="164">
        <v>40</v>
      </c>
      <c r="D65" s="164">
        <v>40</v>
      </c>
    </row>
    <row r="66" spans="2:5" ht="15.75" x14ac:dyDescent="0.25">
      <c r="B66" s="72" t="s">
        <v>192</v>
      </c>
      <c r="C66" s="162">
        <f>+SUM(C63:C65)</f>
        <v>146</v>
      </c>
      <c r="D66" s="162">
        <f>+SUM(D63:D65)</f>
        <v>146</v>
      </c>
    </row>
    <row r="67" spans="2:5" ht="15.75" x14ac:dyDescent="0.25">
      <c r="B67" s="13">
        <v>45474</v>
      </c>
      <c r="C67" s="164">
        <v>69</v>
      </c>
      <c r="D67" s="164">
        <v>69</v>
      </c>
    </row>
    <row r="68" spans="2:5" ht="15.75" x14ac:dyDescent="0.25">
      <c r="B68" s="13">
        <v>45505</v>
      </c>
      <c r="C68" s="164">
        <v>64</v>
      </c>
      <c r="D68" s="164">
        <v>64</v>
      </c>
    </row>
    <row r="69" spans="2:5" ht="15.75" x14ac:dyDescent="0.25">
      <c r="B69" s="13">
        <v>45536</v>
      </c>
      <c r="C69" s="164">
        <v>46</v>
      </c>
      <c r="D69" s="164">
        <v>46</v>
      </c>
    </row>
    <row r="70" spans="2:5" ht="15.75" x14ac:dyDescent="0.25">
      <c r="B70" s="72" t="s">
        <v>193</v>
      </c>
      <c r="C70" s="175">
        <f>+SUM(C67:C69)</f>
        <v>179</v>
      </c>
      <c r="D70" s="175">
        <f>+SUM(D67:D69)</f>
        <v>179</v>
      </c>
    </row>
    <row r="72" spans="2:5" ht="18.75" x14ac:dyDescent="0.3">
      <c r="B72" s="3" t="s">
        <v>98</v>
      </c>
    </row>
    <row r="73" spans="2:5" ht="45" x14ac:dyDescent="0.25">
      <c r="B73" s="45" t="s">
        <v>177</v>
      </c>
      <c r="E73" s="59" t="s">
        <v>178</v>
      </c>
    </row>
    <row r="75" spans="2:5" x14ac:dyDescent="0.25">
      <c r="B75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z/kV5ocAFUzf6n3t2oJ7ho94Y+v4JWuvciP6Jt3C/yPS5MVZi3TI/dkfKSKRDxytL/cOeoqYH6LEtaG1n/UDJA==" saltValue="/VWiWRaxm5P8JmzwXe6J+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78"/>
  <sheetViews>
    <sheetView showGridLines="0" tabSelected="1" topLeftCell="A56" zoomScaleNormal="100" workbookViewId="0">
      <selection activeCell="B71" sqref="B71"/>
    </sheetView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5703125" customWidth="1"/>
    <col min="4" max="4" width="14" bestFit="1" customWidth="1"/>
    <col min="5" max="5" width="49.5703125" customWidth="1"/>
  </cols>
  <sheetData>
    <row r="1" spans="2:4" ht="50.1" customHeight="1" x14ac:dyDescent="0.25"/>
    <row r="2" spans="2:4" ht="20.100000000000001" customHeight="1" x14ac:dyDescent="0.3">
      <c r="B2" s="15" t="s">
        <v>179</v>
      </c>
    </row>
    <row r="3" spans="2:4" ht="30" customHeight="1" x14ac:dyDescent="0.25">
      <c r="B3" s="328" t="s">
        <v>180</v>
      </c>
      <c r="C3" s="328"/>
      <c r="D3" s="328"/>
    </row>
    <row r="4" spans="2:4" ht="30" customHeight="1" x14ac:dyDescent="0.25">
      <c r="B4" s="22" t="s">
        <v>0</v>
      </c>
      <c r="C4" s="23" t="s">
        <v>72</v>
      </c>
      <c r="D4" s="19" t="s">
        <v>181</v>
      </c>
    </row>
    <row r="5" spans="2:4" ht="15.75" x14ac:dyDescent="0.25">
      <c r="B5" s="21">
        <v>44073</v>
      </c>
      <c r="C5" s="8">
        <v>66</v>
      </c>
      <c r="D5" s="9">
        <v>82</v>
      </c>
    </row>
    <row r="6" spans="2:4" ht="15.75" x14ac:dyDescent="0.25">
      <c r="B6" s="21">
        <v>44104</v>
      </c>
      <c r="C6" s="8">
        <v>88</v>
      </c>
      <c r="D6" s="9">
        <v>54</v>
      </c>
    </row>
    <row r="7" spans="2:4" ht="15.75" x14ac:dyDescent="0.25">
      <c r="B7" s="79" t="s">
        <v>87</v>
      </c>
      <c r="C7" s="73">
        <f>+SUM(C4:C6)</f>
        <v>154</v>
      </c>
      <c r="D7" s="73">
        <f>+SUM(D4:D6)</f>
        <v>136</v>
      </c>
    </row>
    <row r="8" spans="2:4" ht="15.75" x14ac:dyDescent="0.25">
      <c r="B8" s="7">
        <v>44135</v>
      </c>
      <c r="C8" s="8">
        <v>70</v>
      </c>
      <c r="D8" s="9">
        <v>84</v>
      </c>
    </row>
    <row r="9" spans="2:4" ht="15.75" x14ac:dyDescent="0.25">
      <c r="B9" s="7">
        <v>44165</v>
      </c>
      <c r="C9" s="8">
        <v>40</v>
      </c>
      <c r="D9" s="9">
        <v>81</v>
      </c>
    </row>
    <row r="10" spans="2:4" ht="15.75" x14ac:dyDescent="0.25">
      <c r="B10" s="7">
        <v>44196</v>
      </c>
      <c r="C10" s="8">
        <v>35</v>
      </c>
      <c r="D10" s="70">
        <v>9</v>
      </c>
    </row>
    <row r="11" spans="2:4" ht="15.75" x14ac:dyDescent="0.25">
      <c r="B11" s="79" t="s">
        <v>88</v>
      </c>
      <c r="C11" s="73">
        <f>+SUM(C8:C10)</f>
        <v>145</v>
      </c>
      <c r="D11" s="73">
        <f>+SUM(D8:D10)</f>
        <v>174</v>
      </c>
    </row>
    <row r="12" spans="2:4" ht="15.75" x14ac:dyDescent="0.25">
      <c r="B12" s="7">
        <v>44227</v>
      </c>
      <c r="C12" s="8">
        <v>18</v>
      </c>
      <c r="D12" s="70">
        <v>35</v>
      </c>
    </row>
    <row r="13" spans="2:4" ht="15.75" x14ac:dyDescent="0.25">
      <c r="B13" s="7">
        <v>44255</v>
      </c>
      <c r="C13" s="8">
        <v>23</v>
      </c>
      <c r="D13" s="70">
        <v>23</v>
      </c>
    </row>
    <row r="14" spans="2:4" ht="15.75" x14ac:dyDescent="0.25">
      <c r="B14" s="7">
        <v>44286</v>
      </c>
      <c r="C14" s="8">
        <v>17</v>
      </c>
      <c r="D14" s="70">
        <v>25</v>
      </c>
    </row>
    <row r="15" spans="2:4" ht="15.75" x14ac:dyDescent="0.25">
      <c r="B15" s="79" t="s">
        <v>89</v>
      </c>
      <c r="C15" s="73">
        <f>+SUM(C12:C14)</f>
        <v>58</v>
      </c>
      <c r="D15" s="73">
        <f>+SUM(D12:D14)</f>
        <v>83</v>
      </c>
    </row>
    <row r="16" spans="2:4" ht="15.75" x14ac:dyDescent="0.25">
      <c r="B16" s="13">
        <v>44287</v>
      </c>
      <c r="C16" s="8">
        <v>52</v>
      </c>
      <c r="D16" s="70">
        <v>14</v>
      </c>
    </row>
    <row r="17" spans="2:4" ht="15.75" x14ac:dyDescent="0.25">
      <c r="B17" s="13">
        <v>44317</v>
      </c>
      <c r="C17" s="8">
        <v>38</v>
      </c>
      <c r="D17" s="70">
        <v>53</v>
      </c>
    </row>
    <row r="18" spans="2:4" ht="15.75" x14ac:dyDescent="0.25">
      <c r="B18" s="14">
        <v>44348</v>
      </c>
      <c r="C18" s="8">
        <v>25</v>
      </c>
      <c r="D18" s="70">
        <v>37</v>
      </c>
    </row>
    <row r="19" spans="2:4" ht="15.75" x14ac:dyDescent="0.25">
      <c r="B19" s="79" t="s">
        <v>90</v>
      </c>
      <c r="C19" s="73">
        <f>+SUM(C16:C18)</f>
        <v>115</v>
      </c>
      <c r="D19" s="73">
        <f>+SUM(D16:D18)</f>
        <v>104</v>
      </c>
    </row>
    <row r="20" spans="2:4" ht="15.75" x14ac:dyDescent="0.25">
      <c r="B20" s="7">
        <v>44378</v>
      </c>
      <c r="C20" s="8">
        <v>46</v>
      </c>
      <c r="D20" s="70">
        <v>43</v>
      </c>
    </row>
    <row r="21" spans="2:4" ht="15.75" x14ac:dyDescent="0.25">
      <c r="B21" s="7">
        <v>44409</v>
      </c>
      <c r="C21" s="8">
        <v>43</v>
      </c>
      <c r="D21" s="70">
        <v>41</v>
      </c>
    </row>
    <row r="22" spans="2:4" ht="15.75" x14ac:dyDescent="0.25">
      <c r="B22" s="62">
        <v>44440</v>
      </c>
      <c r="C22" s="8">
        <v>26</v>
      </c>
      <c r="D22" s="70">
        <v>37</v>
      </c>
    </row>
    <row r="23" spans="2:4" ht="15.75" x14ac:dyDescent="0.25">
      <c r="B23" s="79" t="s">
        <v>91</v>
      </c>
      <c r="C23" s="73">
        <f>+SUM(C20:C22)</f>
        <v>115</v>
      </c>
      <c r="D23" s="73">
        <f>+SUM(D20:D22)</f>
        <v>121</v>
      </c>
    </row>
    <row r="24" spans="2:4" ht="15.75" x14ac:dyDescent="0.25">
      <c r="B24" s="62">
        <v>44470</v>
      </c>
      <c r="C24" s="8">
        <v>34</v>
      </c>
      <c r="D24" s="70">
        <v>30</v>
      </c>
    </row>
    <row r="25" spans="2:4" ht="15.75" x14ac:dyDescent="0.25">
      <c r="B25" s="62">
        <v>44501</v>
      </c>
      <c r="C25" s="8">
        <v>42</v>
      </c>
      <c r="D25" s="70">
        <v>21</v>
      </c>
    </row>
    <row r="26" spans="2:4" ht="15.75" x14ac:dyDescent="0.25">
      <c r="B26" s="62">
        <v>44531</v>
      </c>
      <c r="C26" s="8">
        <v>21</v>
      </c>
      <c r="D26" s="70">
        <v>53</v>
      </c>
    </row>
    <row r="27" spans="2:4" ht="15.75" x14ac:dyDescent="0.25">
      <c r="B27" s="79" t="s">
        <v>92</v>
      </c>
      <c r="C27" s="73">
        <f>+SUM(C24:C26)</f>
        <v>97</v>
      </c>
      <c r="D27" s="73">
        <f>+SUM(D24:D26)</f>
        <v>104</v>
      </c>
    </row>
    <row r="28" spans="2:4" ht="15.75" x14ac:dyDescent="0.25">
      <c r="B28" s="13">
        <v>44562</v>
      </c>
      <c r="C28" s="8">
        <v>36</v>
      </c>
      <c r="D28" s="70">
        <v>21</v>
      </c>
    </row>
    <row r="29" spans="2:4" ht="15.75" x14ac:dyDescent="0.25">
      <c r="B29" s="14">
        <v>44593</v>
      </c>
      <c r="C29" s="8">
        <v>28</v>
      </c>
      <c r="D29" s="70">
        <v>40</v>
      </c>
    </row>
    <row r="30" spans="2:4" ht="15.75" x14ac:dyDescent="0.25">
      <c r="B30" s="7">
        <v>44621</v>
      </c>
      <c r="C30" s="8">
        <v>53</v>
      </c>
      <c r="D30" s="70">
        <v>52</v>
      </c>
    </row>
    <row r="31" spans="2:4" ht="15.75" x14ac:dyDescent="0.25">
      <c r="B31" s="79" t="s">
        <v>93</v>
      </c>
      <c r="C31" s="73">
        <f>+SUM(C28:C30)</f>
        <v>117</v>
      </c>
      <c r="D31" s="73">
        <f>+SUM(D28:D30)</f>
        <v>113</v>
      </c>
    </row>
    <row r="32" spans="2:4" ht="15.75" x14ac:dyDescent="0.25">
      <c r="B32" s="62">
        <v>44652</v>
      </c>
      <c r="C32" s="12">
        <v>80</v>
      </c>
      <c r="D32" s="78">
        <v>18</v>
      </c>
    </row>
    <row r="33" spans="2:5" ht="15.75" x14ac:dyDescent="0.25">
      <c r="B33" s="62">
        <v>44682</v>
      </c>
      <c r="C33" s="12">
        <v>48</v>
      </c>
      <c r="D33" s="78">
        <v>80</v>
      </c>
    </row>
    <row r="34" spans="2:5" ht="15.75" x14ac:dyDescent="0.25">
      <c r="B34" s="62">
        <v>44713</v>
      </c>
      <c r="C34" s="12">
        <v>34</v>
      </c>
      <c r="D34" s="78">
        <v>41</v>
      </c>
      <c r="E34" s="80"/>
    </row>
    <row r="35" spans="2:5" ht="15.75" x14ac:dyDescent="0.25">
      <c r="B35" s="79" t="s">
        <v>94</v>
      </c>
      <c r="C35" s="73">
        <f>+SUM(C32:C34)</f>
        <v>162</v>
      </c>
      <c r="D35" s="73">
        <f>+SUM(D32:D34)</f>
        <v>139</v>
      </c>
    </row>
    <row r="36" spans="2:5" ht="15.75" x14ac:dyDescent="0.25">
      <c r="B36" s="62">
        <v>44743</v>
      </c>
      <c r="C36" s="8">
        <v>30</v>
      </c>
      <c r="D36" s="70">
        <v>38</v>
      </c>
    </row>
    <row r="37" spans="2:5" ht="15.75" x14ac:dyDescent="0.25">
      <c r="B37" s="62">
        <v>44774</v>
      </c>
      <c r="C37" s="12">
        <v>45</v>
      </c>
      <c r="D37" s="78">
        <v>24</v>
      </c>
    </row>
    <row r="38" spans="2:5" ht="15.75" x14ac:dyDescent="0.25">
      <c r="B38" s="62">
        <v>44805</v>
      </c>
      <c r="C38" s="12">
        <v>11</v>
      </c>
      <c r="D38" s="78">
        <v>46</v>
      </c>
    </row>
    <row r="39" spans="2:5" ht="15.75" x14ac:dyDescent="0.25">
      <c r="B39" s="79" t="s">
        <v>95</v>
      </c>
      <c r="C39" s="73">
        <f>+SUM(C36:C38)</f>
        <v>86</v>
      </c>
      <c r="D39" s="73">
        <f>+SUM(D36:D38)</f>
        <v>108</v>
      </c>
    </row>
    <row r="40" spans="2:5" ht="15.75" x14ac:dyDescent="0.25">
      <c r="B40" s="47">
        <v>44835</v>
      </c>
      <c r="C40" s="8">
        <v>48</v>
      </c>
      <c r="D40" s="70">
        <v>51</v>
      </c>
    </row>
    <row r="41" spans="2:5" ht="15.75" x14ac:dyDescent="0.25">
      <c r="B41" s="47">
        <v>44866</v>
      </c>
      <c r="C41" s="12">
        <v>19</v>
      </c>
      <c r="D41" s="78">
        <v>48</v>
      </c>
    </row>
    <row r="42" spans="2:5" ht="15.75" x14ac:dyDescent="0.25">
      <c r="B42" s="47">
        <v>44896</v>
      </c>
      <c r="C42" s="12">
        <v>22</v>
      </c>
      <c r="D42" s="78">
        <v>28</v>
      </c>
    </row>
    <row r="43" spans="2:5" ht="15.75" x14ac:dyDescent="0.25">
      <c r="B43" s="72" t="s">
        <v>96</v>
      </c>
      <c r="C43" s="177">
        <f>+SUM(C40:C42)</f>
        <v>89</v>
      </c>
      <c r="D43" s="177">
        <f>+SUM(D40:D42)</f>
        <v>127</v>
      </c>
    </row>
    <row r="44" spans="2:5" ht="15.75" x14ac:dyDescent="0.25">
      <c r="B44" s="47">
        <v>44927</v>
      </c>
      <c r="C44" s="8">
        <v>46</v>
      </c>
      <c r="D44" s="70">
        <v>17</v>
      </c>
    </row>
    <row r="45" spans="2:5" ht="15.75" x14ac:dyDescent="0.25">
      <c r="B45" s="47">
        <v>44958</v>
      </c>
      <c r="C45" s="12">
        <v>65</v>
      </c>
      <c r="D45" s="78">
        <v>44</v>
      </c>
    </row>
    <row r="46" spans="2:5" ht="15.75" x14ac:dyDescent="0.25">
      <c r="B46" s="47">
        <v>44986</v>
      </c>
      <c r="C46" s="12">
        <v>83</v>
      </c>
      <c r="D46" s="78">
        <v>66</v>
      </c>
    </row>
    <row r="47" spans="2:5" ht="15.75" x14ac:dyDescent="0.25">
      <c r="B47" s="72" t="s">
        <v>97</v>
      </c>
      <c r="C47" s="177">
        <f>+SUM(C44:C46)</f>
        <v>194</v>
      </c>
      <c r="D47" s="177">
        <f>+SUM(D44:D46)</f>
        <v>127</v>
      </c>
    </row>
    <row r="48" spans="2:5" ht="15.75" x14ac:dyDescent="0.25">
      <c r="B48" s="13">
        <v>45017</v>
      </c>
      <c r="C48" s="12">
        <v>66</v>
      </c>
      <c r="D48" s="78">
        <v>82</v>
      </c>
    </row>
    <row r="49" spans="2:4" ht="15.75" x14ac:dyDescent="0.25">
      <c r="B49" s="13">
        <v>45047</v>
      </c>
      <c r="C49" s="12">
        <v>85</v>
      </c>
      <c r="D49" s="78">
        <v>91</v>
      </c>
    </row>
    <row r="50" spans="2:4" ht="15.75" x14ac:dyDescent="0.25">
      <c r="B50" s="13">
        <v>45078</v>
      </c>
      <c r="C50" s="12">
        <v>76</v>
      </c>
      <c r="D50" s="78">
        <v>69</v>
      </c>
    </row>
    <row r="51" spans="2:4" ht="15.75" x14ac:dyDescent="0.25">
      <c r="B51" s="72" t="s">
        <v>185</v>
      </c>
      <c r="C51" s="177">
        <f>+SUM(C48:C50)</f>
        <v>227</v>
      </c>
      <c r="D51" s="177">
        <f>+SUM(D48:D50)</f>
        <v>242</v>
      </c>
    </row>
    <row r="52" spans="2:4" ht="15.75" x14ac:dyDescent="0.25">
      <c r="B52" s="13">
        <v>45108</v>
      </c>
      <c r="C52" s="12">
        <v>75</v>
      </c>
      <c r="D52" s="78">
        <v>101</v>
      </c>
    </row>
    <row r="53" spans="2:4" ht="15.75" x14ac:dyDescent="0.25">
      <c r="B53" s="13">
        <v>45139</v>
      </c>
      <c r="C53" s="12">
        <v>63</v>
      </c>
      <c r="D53" s="78">
        <v>54</v>
      </c>
    </row>
    <row r="54" spans="2:4" ht="15.75" x14ac:dyDescent="0.25">
      <c r="B54" s="13">
        <v>45170</v>
      </c>
      <c r="C54" s="12">
        <v>68</v>
      </c>
      <c r="D54" s="78">
        <v>63</v>
      </c>
    </row>
    <row r="55" spans="2:4" ht="15.75" x14ac:dyDescent="0.25">
      <c r="B55" s="72" t="s">
        <v>186</v>
      </c>
      <c r="C55" s="177">
        <f>+SUM(C52:C54)</f>
        <v>206</v>
      </c>
      <c r="D55" s="177">
        <f>+SUM(D52:D54)</f>
        <v>218</v>
      </c>
    </row>
    <row r="56" spans="2:4" ht="15.75" x14ac:dyDescent="0.25">
      <c r="B56" s="13">
        <v>45200</v>
      </c>
      <c r="C56" s="12">
        <v>59</v>
      </c>
      <c r="D56" s="78">
        <v>68</v>
      </c>
    </row>
    <row r="57" spans="2:4" ht="15.75" x14ac:dyDescent="0.25">
      <c r="B57" s="13">
        <v>45231</v>
      </c>
      <c r="C57" s="12">
        <v>67</v>
      </c>
      <c r="D57" s="78">
        <v>54</v>
      </c>
    </row>
    <row r="58" spans="2:4" ht="15.75" x14ac:dyDescent="0.25">
      <c r="B58" s="13">
        <v>45261</v>
      </c>
      <c r="C58" s="12">
        <v>51</v>
      </c>
      <c r="D58" s="78">
        <v>69</v>
      </c>
    </row>
    <row r="59" spans="2:4" ht="15.75" x14ac:dyDescent="0.25">
      <c r="B59" s="72" t="s">
        <v>186</v>
      </c>
      <c r="C59" s="177">
        <f>+SUM(C56:C58)</f>
        <v>177</v>
      </c>
      <c r="D59" s="177">
        <f>+SUM(D56:D58)</f>
        <v>191</v>
      </c>
    </row>
    <row r="60" spans="2:4" ht="15.75" x14ac:dyDescent="0.25">
      <c r="B60" s="13">
        <v>45292</v>
      </c>
      <c r="C60" s="12">
        <v>45</v>
      </c>
      <c r="D60" s="78">
        <v>41</v>
      </c>
    </row>
    <row r="61" spans="2:4" ht="15.75" x14ac:dyDescent="0.25">
      <c r="B61" s="13">
        <v>45323</v>
      </c>
      <c r="C61" s="12">
        <v>37</v>
      </c>
      <c r="D61" s="78">
        <v>55</v>
      </c>
    </row>
    <row r="62" spans="2:4" ht="15.75" x14ac:dyDescent="0.25">
      <c r="B62" s="13">
        <v>45352</v>
      </c>
      <c r="C62" s="12">
        <v>41</v>
      </c>
      <c r="D62" s="78">
        <v>34</v>
      </c>
    </row>
    <row r="63" spans="2:4" ht="15.75" x14ac:dyDescent="0.25">
      <c r="B63" s="72" t="s">
        <v>188</v>
      </c>
      <c r="C63" s="177">
        <f>+SUM(C60:C62)</f>
        <v>123</v>
      </c>
      <c r="D63" s="177">
        <f>+SUM(D60:D62)</f>
        <v>130</v>
      </c>
    </row>
    <row r="64" spans="2:4" ht="15.75" x14ac:dyDescent="0.25">
      <c r="B64" s="13">
        <v>45383</v>
      </c>
      <c r="C64" s="12">
        <v>44</v>
      </c>
      <c r="D64" s="78">
        <v>43</v>
      </c>
    </row>
    <row r="65" spans="2:5" ht="15.75" x14ac:dyDescent="0.25">
      <c r="B65" s="13">
        <v>45413</v>
      </c>
      <c r="C65" s="12">
        <v>34</v>
      </c>
      <c r="D65" s="78">
        <v>31</v>
      </c>
    </row>
    <row r="66" spans="2:5" ht="15.75" x14ac:dyDescent="0.25">
      <c r="B66" s="13">
        <v>45444</v>
      </c>
      <c r="C66" s="12">
        <v>34</v>
      </c>
      <c r="D66" s="78">
        <v>11</v>
      </c>
    </row>
    <row r="67" spans="2:5" ht="15.75" x14ac:dyDescent="0.25">
      <c r="B67" s="72" t="s">
        <v>192</v>
      </c>
      <c r="C67" s="177">
        <f>+SUM(C64:C66)</f>
        <v>112</v>
      </c>
      <c r="D67" s="177">
        <f>+SUM(D64:D66)</f>
        <v>85</v>
      </c>
    </row>
    <row r="68" spans="2:5" ht="15.75" x14ac:dyDescent="0.25">
      <c r="B68" s="7">
        <v>45474</v>
      </c>
      <c r="C68" s="8">
        <v>68</v>
      </c>
      <c r="D68" s="9">
        <v>58</v>
      </c>
    </row>
    <row r="69" spans="2:5" ht="15.75" x14ac:dyDescent="0.25">
      <c r="B69" s="7">
        <v>45505</v>
      </c>
      <c r="C69" s="8">
        <v>44</v>
      </c>
      <c r="D69" s="9">
        <v>54</v>
      </c>
    </row>
    <row r="70" spans="2:5" ht="15.75" x14ac:dyDescent="0.25">
      <c r="B70" s="7">
        <v>45536</v>
      </c>
      <c r="C70" s="8">
        <v>50</v>
      </c>
      <c r="D70" s="9">
        <v>47</v>
      </c>
    </row>
    <row r="71" spans="2:5" ht="15.75" x14ac:dyDescent="0.25">
      <c r="B71" s="79" t="s">
        <v>193</v>
      </c>
      <c r="C71" s="73">
        <f>+SUM(C68:C70)</f>
        <v>162</v>
      </c>
      <c r="D71" s="73">
        <f>+SUM(D68:D70)</f>
        <v>159</v>
      </c>
    </row>
    <row r="75" spans="2:5" ht="18.75" x14ac:dyDescent="0.3">
      <c r="B75" s="3" t="s">
        <v>98</v>
      </c>
    </row>
    <row r="76" spans="2:5" ht="45" x14ac:dyDescent="0.25">
      <c r="B76" s="45" t="s">
        <v>182</v>
      </c>
      <c r="E76" s="80" t="s">
        <v>183</v>
      </c>
    </row>
    <row r="78" spans="2:5" x14ac:dyDescent="0.25">
      <c r="B78" s="43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C0NdFxt7tdnasqoIdT1nvQxK3LuAQCf+RhgTqkcjny+RPxdf/gclC+BV1YMFbqDvPegq7LZj4Nr5OotG+CDXfQ==" saltValue="nq4TKlh5N//yTZUtavPHr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0" ma:contentTypeDescription="Create a new document." ma:contentTypeScope="" ma:versionID="870a7ce9712592fda9241b29a4e06804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5e0cd8c8571897d2f06a6e7c94956430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schemas.microsoft.com/office/infopath/2007/PartnerControls"/>
    <ds:schemaRef ds:uri="8bf672cc-fcab-4e04-a56a-590abde415d7"/>
    <ds:schemaRef ds:uri="b2b85fe9-15c8-487f-9d77-21c36fc93de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17F157E-27F4-4C9A-BB13-E3175A5B9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Flujo de contactos</vt:lpstr>
      <vt:lpstr>Razones de contacto</vt:lpstr>
      <vt:lpstr>Hoja1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Gabriela Beatriz Geara Jiménez</cp:lastModifiedBy>
  <cp:revision/>
  <dcterms:created xsi:type="dcterms:W3CDTF">2021-05-31T14:52:54Z</dcterms:created>
  <dcterms:modified xsi:type="dcterms:W3CDTF">2024-10-15T20:21:52Z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